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0490" windowHeight="7800" tabRatio="752" activeTab="6"/>
  </bookViews>
  <sheets>
    <sheet name="เกณฑ์ กคศ." sheetId="92" r:id="rId1"/>
    <sheet name="เรียนร่วม" sheetId="77" r:id="rId2"/>
    <sheet name="แบบโรงเรียน1" sheetId="78" r:id="rId3"/>
    <sheet name="แบบโรงเรียน2" sheetId="79" r:id="rId4"/>
    <sheet name="ตรวจนรหน้า1" sheetId="93" r:id="rId5"/>
    <sheet name="ตรวจนรหน้า2" sheetId="94" r:id="rId6"/>
    <sheet name="บัญชีรายชื่อข้าราชการครู" sheetId="95" r:id="rId7"/>
  </sheets>
  <definedNames>
    <definedName name="_xlnm.Print_Area" localSheetId="4">ตรวจนรหน้า1!$A$2:$AU$29</definedName>
    <definedName name="_xlnm.Print_Area" localSheetId="5">ตรวจนรหน้า2!$A$1:$AS$30</definedName>
  </definedNames>
  <calcPr calcId="152511"/>
</workbook>
</file>

<file path=xl/calcChain.xml><?xml version="1.0" encoding="utf-8"?>
<calcChain xmlns="http://schemas.openxmlformats.org/spreadsheetml/2006/main">
  <c r="AI1" i="93" l="1"/>
  <c r="AE1" i="93"/>
  <c r="AD1" i="93"/>
  <c r="AB1" i="93"/>
  <c r="Z1" i="93"/>
  <c r="X1" i="93"/>
  <c r="V1" i="93"/>
  <c r="T1" i="93"/>
  <c r="R1" i="93"/>
  <c r="P1" i="93"/>
  <c r="N1" i="93"/>
  <c r="L1" i="93"/>
  <c r="J1" i="93"/>
  <c r="H1" i="93"/>
  <c r="F1" i="93"/>
  <c r="D1" i="93"/>
  <c r="B1" i="93"/>
  <c r="AF1" i="93" s="1"/>
  <c r="AK1" i="93" l="1"/>
  <c r="AN1" i="93" s="1"/>
  <c r="AJ1" i="93"/>
  <c r="AE16" i="93"/>
  <c r="AL1" i="93" l="1"/>
  <c r="AO1" i="93" s="1"/>
  <c r="AT1" i="93" s="1"/>
  <c r="AU1" i="93" s="1"/>
  <c r="AM1" i="93"/>
  <c r="AI16" i="93"/>
  <c r="AS22" i="94" s="1"/>
  <c r="AJ16" i="93"/>
  <c r="AM16" i="93" s="1"/>
  <c r="AD16" i="93"/>
  <c r="AB16" i="93"/>
  <c r="Z16" i="93"/>
  <c r="X16" i="93"/>
  <c r="T16" i="93"/>
  <c r="R16" i="93"/>
  <c r="P16" i="93"/>
  <c r="N16" i="93"/>
  <c r="L16" i="93"/>
  <c r="J16" i="93"/>
  <c r="H16" i="93"/>
  <c r="F16" i="93"/>
  <c r="D16" i="93"/>
  <c r="B16" i="93"/>
  <c r="AS21" i="94"/>
  <c r="AR14" i="94"/>
  <c r="AR15" i="94" s="1"/>
  <c r="AR7" i="94"/>
  <c r="AS24" i="93"/>
  <c r="AP1" i="93" l="1"/>
  <c r="AF16" i="93"/>
  <c r="AK16" i="93"/>
  <c r="AN16" i="93" s="1"/>
  <c r="AS25" i="93"/>
  <c r="AL16" i="93" l="1"/>
  <c r="AO16" i="93" s="1"/>
  <c r="AT16" i="93" l="1"/>
  <c r="AU16" i="93" s="1"/>
  <c r="AR8" i="94"/>
  <c r="AP16" i="93"/>
  <c r="E22" i="77" l="1"/>
  <c r="D22" i="77"/>
  <c r="C22" i="77"/>
  <c r="B22" i="77"/>
  <c r="N21" i="77"/>
  <c r="M21" i="77"/>
  <c r="L21" i="77"/>
  <c r="J21" i="77"/>
  <c r="I21" i="77"/>
  <c r="H21" i="77"/>
  <c r="K21" i="77" s="1"/>
  <c r="G21" i="77"/>
  <c r="F21" i="77"/>
  <c r="P21" i="77" s="1"/>
  <c r="N20" i="77"/>
  <c r="M20" i="77"/>
  <c r="L20" i="77"/>
  <c r="J20" i="77"/>
  <c r="I20" i="77"/>
  <c r="H20" i="77"/>
  <c r="G20" i="77"/>
  <c r="F20" i="77"/>
  <c r="P20" i="77"/>
  <c r="N19" i="77"/>
  <c r="M19" i="77"/>
  <c r="L19" i="77"/>
  <c r="J19" i="77"/>
  <c r="I19" i="77"/>
  <c r="H19" i="77"/>
  <c r="G19" i="77"/>
  <c r="F19" i="77"/>
  <c r="P19" i="77" s="1"/>
  <c r="N18" i="77"/>
  <c r="M18" i="77"/>
  <c r="L18" i="77"/>
  <c r="J18" i="77"/>
  <c r="I18" i="77"/>
  <c r="K18" i="77" s="1"/>
  <c r="H18" i="77"/>
  <c r="G18" i="77"/>
  <c r="F18" i="77"/>
  <c r="P18" i="77"/>
  <c r="N17" i="77"/>
  <c r="M17" i="77"/>
  <c r="L17" i="77"/>
  <c r="J17" i="77"/>
  <c r="I17" i="77"/>
  <c r="H17" i="77"/>
  <c r="G17" i="77"/>
  <c r="F17" i="77"/>
  <c r="P17" i="77" s="1"/>
  <c r="N16" i="77"/>
  <c r="M16" i="77"/>
  <c r="L16" i="77"/>
  <c r="J16" i="77"/>
  <c r="K16" i="77" s="1"/>
  <c r="I16" i="77"/>
  <c r="H16" i="77"/>
  <c r="G16" i="77"/>
  <c r="F16" i="77"/>
  <c r="P16" i="77" s="1"/>
  <c r="N15" i="77"/>
  <c r="M15" i="77"/>
  <c r="L15" i="77"/>
  <c r="J15" i="77"/>
  <c r="I15" i="77"/>
  <c r="H15" i="77"/>
  <c r="G15" i="77"/>
  <c r="F15" i="77"/>
  <c r="P15" i="77" s="1"/>
  <c r="N14" i="77"/>
  <c r="M14" i="77"/>
  <c r="L14" i="77"/>
  <c r="J14" i="77"/>
  <c r="I14" i="77"/>
  <c r="H14" i="77"/>
  <c r="G14" i="77"/>
  <c r="F14" i="77"/>
  <c r="P14" i="77" s="1"/>
  <c r="N13" i="77"/>
  <c r="M13" i="77"/>
  <c r="L13" i="77"/>
  <c r="J13" i="77"/>
  <c r="I13" i="77"/>
  <c r="H13" i="77"/>
  <c r="G13" i="77"/>
  <c r="F13" i="77"/>
  <c r="P13" i="77" s="1"/>
  <c r="N12" i="77"/>
  <c r="M12" i="77"/>
  <c r="L12" i="77"/>
  <c r="J12" i="77"/>
  <c r="I12" i="77"/>
  <c r="H12" i="77"/>
  <c r="G12" i="77"/>
  <c r="K12" i="77" s="1"/>
  <c r="F12" i="77"/>
  <c r="P12" i="77" s="1"/>
  <c r="N11" i="77"/>
  <c r="M11" i="77"/>
  <c r="L11" i="77"/>
  <c r="J11" i="77"/>
  <c r="I11" i="77"/>
  <c r="H11" i="77"/>
  <c r="G11" i="77"/>
  <c r="F11" i="77"/>
  <c r="P11" i="77" s="1"/>
  <c r="N10" i="77"/>
  <c r="M10" i="77"/>
  <c r="L10" i="77"/>
  <c r="J10" i="77"/>
  <c r="I10" i="77"/>
  <c r="H10" i="77"/>
  <c r="G10" i="77"/>
  <c r="F10" i="77"/>
  <c r="P10" i="77"/>
  <c r="N9" i="77"/>
  <c r="M9" i="77"/>
  <c r="L9" i="77"/>
  <c r="J9" i="77"/>
  <c r="I9" i="77"/>
  <c r="H9" i="77"/>
  <c r="G9" i="77"/>
  <c r="F9" i="77"/>
  <c r="P9" i="77" s="1"/>
  <c r="N8" i="77"/>
  <c r="N22" i="77" s="1"/>
  <c r="M8" i="77"/>
  <c r="L8" i="77"/>
  <c r="J8" i="77"/>
  <c r="J22" i="77" s="1"/>
  <c r="I8" i="77"/>
  <c r="I22" i="77" s="1"/>
  <c r="H8" i="77"/>
  <c r="G8" i="77"/>
  <c r="F8" i="77"/>
  <c r="K11" i="77"/>
  <c r="K20" i="77"/>
  <c r="P8" i="77"/>
  <c r="H22" i="77" l="1"/>
  <c r="M22" i="77"/>
  <c r="K10" i="77"/>
  <c r="K14" i="77"/>
  <c r="K17" i="77"/>
  <c r="K19" i="77"/>
  <c r="K9" i="77"/>
  <c r="K13" i="77"/>
  <c r="G22" i="77"/>
  <c r="L22" i="77"/>
  <c r="K15" i="77"/>
  <c r="P22" i="77"/>
  <c r="E27" i="77" s="1"/>
  <c r="O22" i="77"/>
  <c r="O25" i="77" s="1"/>
  <c r="K8" i="77"/>
  <c r="F22" i="77"/>
  <c r="K22" i="77" l="1"/>
  <c r="E24" i="77" s="1"/>
  <c r="B28" i="77"/>
  <c r="Q22" i="77"/>
  <c r="G28" i="77" s="1"/>
  <c r="B25" i="77"/>
  <c r="G25" i="77" s="1"/>
  <c r="O28" i="77" l="1"/>
</calcChain>
</file>

<file path=xl/sharedStrings.xml><?xml version="1.0" encoding="utf-8"?>
<sst xmlns="http://schemas.openxmlformats.org/spreadsheetml/2006/main" count="907" uniqueCount="335">
  <si>
    <t>ปริมาณงาน</t>
  </si>
  <si>
    <t>นร.</t>
  </si>
  <si>
    <t>ห้อง</t>
  </si>
  <si>
    <t>รวม</t>
  </si>
  <si>
    <t>บร.</t>
  </si>
  <si>
    <t>ครู</t>
  </si>
  <si>
    <t>จำนวนครู</t>
  </si>
  <si>
    <t>ตาม จ.18</t>
  </si>
  <si>
    <t>รวมทั้งสิ้น</t>
  </si>
  <si>
    <t>ประถมศึกษา</t>
  </si>
  <si>
    <t>ม.1</t>
  </si>
  <si>
    <t>ม.2</t>
  </si>
  <si>
    <t>ม.3</t>
  </si>
  <si>
    <t>ม.4</t>
  </si>
  <si>
    <t>ม.5</t>
  </si>
  <si>
    <t>ม.6</t>
  </si>
  <si>
    <t xml:space="preserve">อัตราส่วน (อนุบาล)    ครู : นักเรียน              </t>
  </si>
  <si>
    <t xml:space="preserve">                            จำนวนนักเรียน   :   ห้อง            </t>
  </si>
  <si>
    <t xml:space="preserve">อัตราส่วน (ประถม)    ครู : นักเรียน              </t>
  </si>
  <si>
    <t xml:space="preserve">          50</t>
  </si>
  <si>
    <t>จำนวนบุคลากรสายบริหาร</t>
  </si>
  <si>
    <t xml:space="preserve">    -  นักเรียน  121 - 359 คน           มีผู้บริหารได้  1  ตำแหน่ง</t>
  </si>
  <si>
    <t xml:space="preserve">    -  นักเรียน  360 - 719 คน           มีผู้บริหารได้  1  ตำแหน่ง    มีผู้ช่วยได้   1  ตำแหน่ง</t>
  </si>
  <si>
    <t xml:space="preserve">    -  นักเรียน  720 - 1,079 คน        มีผู้บริหารได้  1  ตำแหน่ง    มีผู้ช่วยได้   2  ตำแหน่ง</t>
  </si>
  <si>
    <t xml:space="preserve">    -  นักเรียน  1,080 - 1,679 คน     มีผู้บริหารได้  1  ตำแหน่ง    มีผู้ช่วยได้   3  ตำแหน่ง</t>
  </si>
  <si>
    <t xml:space="preserve">    -  นักเรียน  1,680 คนขึ้นไป         มีผู้บริหารได้  1  ตำแหน่ง    มีผู้ช่วยได้   4  ตำแหน่ง  </t>
  </si>
  <si>
    <t xml:space="preserve">                 หากมีเศษตั้งแต่ 10 คนขึ้นไป ให้เพิ่มอีก 1 ห้อง</t>
  </si>
  <si>
    <t xml:space="preserve">              -  การคิดจำนวนครูให้ปัดเศษตามหลักคณิตศาสตร์  (0.5ขึ้นไปปัดเป็น 1 , ไม่ถึง 0.5 ปัดทิ้ง)</t>
  </si>
  <si>
    <t>=    1  : 25</t>
  </si>
  <si>
    <t>=    30  : 1</t>
  </si>
  <si>
    <t>=    40  : 1</t>
  </si>
  <si>
    <t xml:space="preserve">อัตราส่วน (มัธยม)     ครู : นักเรียน              </t>
  </si>
  <si>
    <t>=    1  : 20</t>
  </si>
  <si>
    <t>อัตราส่วน (มัธยม)      ครู : นักเรียน               =     1  : 20</t>
  </si>
  <si>
    <t xml:space="preserve">                 จำนวนนักเรียน   :   ห้อง            =    40  : 1</t>
  </si>
  <si>
    <t>อัตราส่วน     ครู : นักเรียน                          =       1  : 12</t>
  </si>
  <si>
    <t>จำนวนครูปฏิบัติการสอน   =  จำนวนครูรวม - จำนวนบุคลากรสายบริหาร</t>
  </si>
  <si>
    <t xml:space="preserve">             1 - 2 ห้องเรียน         มีผู้บริหารได้  1 คน</t>
  </si>
  <si>
    <t xml:space="preserve">             3 - 6 ห้องเรียน         มีผู้บริหารได้  1 คน  มีผู้ช่วยผู้บริหารได้  1  คน</t>
  </si>
  <si>
    <t xml:space="preserve">             7 - 14 ห้องเรียน       มีผู้บริหารได้  1 คน  มีผู้ช่วยผู้บริหารได้  2 คน</t>
  </si>
  <si>
    <t xml:space="preserve">            15 - 23 ห้องเรียน      มีผู้บริหารได้  1 คน  มีผู้ช่วยผู้บริหารได้  3  คน</t>
  </si>
  <si>
    <t xml:space="preserve">            24 ห้องเรียนขึ้นไป     มีผู้บริหารได้  1 คน  มีผู้ช่วยผู้บริหารได้  4  คน</t>
  </si>
  <si>
    <t>ตามเกณฑ์ ก.ค.ศ.</t>
  </si>
  <si>
    <t>ภาษาไทย</t>
  </si>
  <si>
    <t>คณิตศาสตร์</t>
  </si>
  <si>
    <t>สังคมศึกษา</t>
  </si>
  <si>
    <t>สุขศึกษา</t>
  </si>
  <si>
    <t>3. ระยะทางระหว่างโรงเรียนถึง สพท. (ตอบเป็นกิโลเมตร)   ................. กิโลเมตร</t>
  </si>
  <si>
    <t>6. แบบแสดงปริมาณงาน (กรอกข้อมูลลงในช่องที่กำหนดทุกช่อง)</t>
  </si>
  <si>
    <t>4. ร.ร.ตั้งอยู่ในพื้นที่ (วงกลมที่ตัวเลขเพียงหัวข้อเดียว)     1.  เทศบาลตำบล          2.  เทศบาลเมือง       3.  เทศบาลนคร        4.   อบต.                5.   กทม.</t>
  </si>
  <si>
    <t>5. ร.ร.มีลักษณะพิเศษ (วงกลมที่ตัวอักษรเพียงหัวข้อเดียว)      ส. เสี่ยงภัย        ก. กันดาร        น.  ชนกลุ่มน้อย        ช.  ชายแดน          พ. พระราชดำริ         ภ. บนภูเขา         บ. บนเกาะ         ป. ปกติ</t>
  </si>
  <si>
    <t>ป.5</t>
  </si>
  <si>
    <t>ป.6</t>
  </si>
  <si>
    <t>อนุบาล 1</t>
  </si>
  <si>
    <t>อนุบาล 2</t>
  </si>
  <si>
    <t>ป.1</t>
  </si>
  <si>
    <t>ป.2</t>
  </si>
  <si>
    <t>ป.3</t>
  </si>
  <si>
    <t>ป.4</t>
  </si>
  <si>
    <t>แบบ 2  โรงเรียนประถมศึกษาที่มีนักเรียน 121 คนขึ้นไป และจัดการเรียนการสอน อ.1-ป.6 หรือ ป.1-ป.6</t>
  </si>
  <si>
    <t>จำนวนครูปฏิบัติการสอน     =      จำนวนห้องเรียน x (จำนวนนักเรียน : ห้อง)</t>
  </si>
  <si>
    <t xml:space="preserve">                                               จำนวนครู : นักเรียน </t>
  </si>
  <si>
    <t xml:space="preserve">                        ครู : นักเรียนไป-กลับ                  =     1  : 20</t>
  </si>
  <si>
    <t xml:space="preserve">                        จำนวนนักเรียน   :   ห้อง             =    40  : 1</t>
  </si>
  <si>
    <t>การคำนวณห้องเรียน</t>
  </si>
  <si>
    <t xml:space="preserve">    -  ห้องเรียนของ นร.ทั้งหมด   =   จำนวน นร.รายชั้น ÷  40 (นร.: ห้อง)   เศษ 10 คนขึ้น (0.25) ไปปัดเป็น 1 ห้องเรียน</t>
  </si>
  <si>
    <t xml:space="preserve">    -  ห้องเรียนของ นร.ประจำ    =   จำนวน นร.ประจำรายชั้น ÷  40 (นร.: ห้อง)   เศษ 10 คนขึ้น (0.25) ไปปัดเป็น 1 ห้องเรียน</t>
  </si>
  <si>
    <t xml:space="preserve">    -  ห้องเรียนของ นร.ไป-กลับ    =   จำนวนห้องเรียนทั้งหมด - ห้องเรียนนักเรียนประจำ </t>
  </si>
  <si>
    <t>การคำนวณครู</t>
  </si>
  <si>
    <t xml:space="preserve">   -  จำนวนครูรวม นร.ประจำ     =      จำนวนห้องเรียน นร.ประจำ x (จำนวนนักเรียน : ห้อง)           </t>
  </si>
  <si>
    <t xml:space="preserve">       หรือ       จำนวนห้องเรียน X  40</t>
  </si>
  <si>
    <t xml:space="preserve">                                                                      จำนวนครู : นักเรียน </t>
  </si>
  <si>
    <t xml:space="preserve">   -  จำนวนครูรวม นร.ไป-กลับ    =      จำนวนห้องเรียน นร.ไป-กลับ x (จำนวนนักเรียน : ห้อง)    </t>
  </si>
  <si>
    <t xml:space="preserve">       หรือ       จำนวนห้องเรียน X  2</t>
  </si>
  <si>
    <t>จำนวนครูรวม                       =      จำนวนครูรวม นร.ประจำ  +  จำนวนครูรวม นร.ไป-กลับ</t>
  </si>
  <si>
    <t>จำนวนครูปฏิบัติการสอน        =      จำนวนครูรวม   - จำนวนครูสายบริหาร</t>
  </si>
  <si>
    <t xml:space="preserve">    -    1 - 2    ห้องเรียน                      มีผู้บริหารได้  1  ตำแหน่ง</t>
  </si>
  <si>
    <t xml:space="preserve">    -    3 - 6   ห้องเรียน                       มีผู้บริหารได้  1  ตำแหน่ง    มีผู้ช่วยได้   1  ตำแหน่ง</t>
  </si>
  <si>
    <t xml:space="preserve">    -    7 - 14  ห้องเรียน                      มีผู้บริหารได้  1  ตำแหน่ง    มีผู้ช่วยได้   2  ตำแหน่ง</t>
  </si>
  <si>
    <t xml:space="preserve">    -   15 - 23  ห้องเรียน                     มีผู้บริหารได้  1  ตำแหน่ง    มีผู้ช่วยได้   3  ตำแหน่ง</t>
  </si>
  <si>
    <t xml:space="preserve">    -    24  ห้องเรียนขึ้นไป                  มีผู้บริหารได้  1  ตำแหน่ง    มีผู้ช่วยได้   4  ตำแหน่ง</t>
  </si>
  <si>
    <t xml:space="preserve"> -  ประเภท หูหนวก ตาบอด พิการแขนขา</t>
  </si>
  <si>
    <t>อัตราส่วน     นักเรียน  :  ห้อง          =       10  : 1</t>
  </si>
  <si>
    <t xml:space="preserve">                      นักเรียน  :  ครู            =         5  : 1</t>
  </si>
  <si>
    <t xml:space="preserve"> -  ประเภท ปัญญาอ่อน พิการซ้อน</t>
  </si>
  <si>
    <t>อัตราส่วน     นักเรียน  :  ห้อง          =        8  : 1</t>
  </si>
  <si>
    <t xml:space="preserve">                      นักเรียน  :  ครู            =        4  : 1</t>
  </si>
  <si>
    <t>อัตราส่วน     นักเรียน  :  ห้อง          =        6  : 1</t>
  </si>
  <si>
    <t xml:space="preserve">                      นักเรียน  :  ครู            =        3  : 1</t>
  </si>
  <si>
    <t xml:space="preserve">   -  จำนวนครูรวม     =      จำนวนห้องเรียน x  (จำนวนนักเรียน : ห้อง) </t>
  </si>
  <si>
    <t xml:space="preserve">                                    จำนวนนักเรียน : ครู </t>
  </si>
  <si>
    <t xml:space="preserve">     ครูรวม            =     จำนวนห้องเรียน x  2</t>
  </si>
  <si>
    <t xml:space="preserve">             1 - 5    ห้องเรียน         มีผู้บริหารได้  1 คน</t>
  </si>
  <si>
    <t xml:space="preserve">             6 - 13  ห้องเรียน         มีผู้บริหารได้  1 คน  มีผู้ช่วยผู้บริหารได้  1  คน</t>
  </si>
  <si>
    <t xml:space="preserve">           14 - 21  ห้องเรียน        มีผู้บริหารได้  1 คน  มีผู้ช่วยผู้บริหารได้  2  คน</t>
  </si>
  <si>
    <t xml:space="preserve">           22 - 29  ห้องเรียน        มีผู้บริหารได้  1 คน  มีผู้ช่วยผู้บริหารได้  3  คน</t>
  </si>
  <si>
    <t xml:space="preserve">           30 ห้องเรียนขึ้นไป       มีผู้บริหารได้  1 คน  มีผู้ช่วยผู้บริหารได้  4  คน</t>
  </si>
  <si>
    <t xml:space="preserve">                 จำนวนนักเรียน   :   ห้อง            =     35  : 1</t>
  </si>
  <si>
    <t>จำนวนครูรวม               =         จำนวนห้องเรียน x (จำนวนนักเรียน : ห้อง)</t>
  </si>
  <si>
    <t xml:space="preserve">         การคิดจำนวนครูให้ปัดเศษตามหลักคณิตศาสตร์  (0.5ขึ้นไปปัดเป็น 1 , ไม่ถึง 0.5 ปัดทิ้ง)</t>
  </si>
  <si>
    <t xml:space="preserve">              </t>
  </si>
  <si>
    <t xml:space="preserve">                   หากมีเศษตั้งแต่ 10 คนขึ้นไป ให้เพิ่มอีก 1 ห้อง</t>
  </si>
  <si>
    <t xml:space="preserve">                -  การคิดจำนวนครูให้ปัดเศษตามหลักคณิตศาสตร์  (0.5ขึ้นไปปัดเป็น 1 , ไม่ถึง 0.5 ปัดทิ้ง)</t>
  </si>
  <si>
    <t xml:space="preserve">               -  การคิดจำนวนครูให้ปัดเศษตามหลักคณิตศาสตร์  (0.5ขึ้นไปปัดเป็น 1 , ไม่ถึง 0.5 ปัดทิ้ง)</t>
  </si>
  <si>
    <t>ชั้นเรียน</t>
  </si>
  <si>
    <t>จำนวนนักเรียน</t>
  </si>
  <si>
    <t>จำนวนห้องเรียน</t>
  </si>
  <si>
    <t>มัธยมศึกษา ปีที่ 1</t>
  </si>
  <si>
    <t>มัธยมศึกษา ปีที่ 2</t>
  </si>
  <si>
    <t>มัธยมศึกษา ปีที่ 3</t>
  </si>
  <si>
    <t>มัธยมศึกษา ปีที่ 4</t>
  </si>
  <si>
    <t>มัธยมศึกษา ปีที่ 5</t>
  </si>
  <si>
    <t>มัธยมศึกษา ปีที่ 6</t>
  </si>
  <si>
    <t>ข้อมูล กผอ./สพร./สพฐ.</t>
  </si>
  <si>
    <t xml:space="preserve">     3.1 ผู้บริหาร</t>
  </si>
  <si>
    <t xml:space="preserve">     3.2 ครูผู้สอน</t>
  </si>
  <si>
    <t xml:space="preserve">     3.3 ครูรวม</t>
  </si>
  <si>
    <t xml:space="preserve"> -  ประเภท ออทิสติกส์</t>
  </si>
  <si>
    <t>ของ โรงเรียน ....................................... ตำบล .............................. อำเภอ......................... จังหวัด ....................... รหัสโรงเรียน (p-obec) ....................</t>
  </si>
  <si>
    <t>ปฐมวัย</t>
  </si>
  <si>
    <t>เคมี</t>
  </si>
  <si>
    <t>ชีววิทยา</t>
  </si>
  <si>
    <t>ฟิสิกส์</t>
  </si>
  <si>
    <t>พลศึกษา</t>
  </si>
  <si>
    <t>ศิลปศึกษา</t>
  </si>
  <si>
    <t>นาฏศิลป์</t>
  </si>
  <si>
    <t>เกษตรกรรม</t>
  </si>
  <si>
    <t>คหกรรมศาสตร์</t>
  </si>
  <si>
    <t>อุตสาหกรรมศิลป์</t>
  </si>
  <si>
    <t>การศึกษาพิเศษ</t>
  </si>
  <si>
    <t>ความต้องการครูฯ (กรอกเฉพาะโรงเรียนที่ขาดครูตามเกณฑ์ ก.ค.ศ.) เท่านั้น</t>
  </si>
  <si>
    <t>***แถบสูตร ห้ามลบนะจ๊ะ</t>
  </si>
  <si>
    <t>2. จำนวนนักเรียน ห้องเรียน แยกประเภทความพิการ</t>
  </si>
  <si>
    <t>ประถมศึกษา ปีที่ 1</t>
  </si>
  <si>
    <t>ประถมศึกษา ปีที่ 2</t>
  </si>
  <si>
    <t>ประถมศึกษา ปีที่ 3</t>
  </si>
  <si>
    <t>ประถมศึกษา ปีที่ 4</t>
  </si>
  <si>
    <t>ประถมศึกษา ปีที่ 5</t>
  </si>
  <si>
    <t>ประถมศึกษา ปีที่ 6</t>
  </si>
  <si>
    <t>ปกติ</t>
  </si>
  <si>
    <t>หูหนวก/ตาบอด/พิการแขนขา</t>
  </si>
  <si>
    <t>ปัญญาอ่อน พิการซ้อน</t>
  </si>
  <si>
    <t>ออทิสติก</t>
  </si>
  <si>
    <t>ห้องปกติ</t>
  </si>
  <si>
    <t>หากคิดเกณฑ์ปกติ</t>
  </si>
  <si>
    <t>3. จำนวนครูตามเกณฑ์ ก.ค.ศ. (เรียนร่วม)</t>
  </si>
  <si>
    <t>ครูสอนเกณฑ์ปกติ</t>
  </si>
  <si>
    <t>4. จำนวนครูตามเกณฑ์ ก.ค.ศ. (ปกติ)</t>
  </si>
  <si>
    <t>อนุบาล ปีที่ 1</t>
  </si>
  <si>
    <t>อนุบาล ปีที่ 2</t>
  </si>
  <si>
    <t>เกณฑ์ครูสอนเรียนร่วม</t>
  </si>
  <si>
    <t>1. โรงเรียน ..............................................  ตำบล .............................. อำเภอ ............................. จังหวัด .......................   สพป./สพม. ............................</t>
  </si>
  <si>
    <t>วิทยาศาสตร์(ทั่วไป)</t>
  </si>
  <si>
    <t>คอมพิวเตอร์</t>
  </si>
  <si>
    <t>การงานพื้นฐานอาชีพ</t>
  </si>
  <si>
    <t>จิตวิทยาแนะแนว</t>
  </si>
  <si>
    <t>บรรณารักษ์</t>
  </si>
  <si>
    <t>การเงิน/บัญชี</t>
  </si>
  <si>
    <t>อัตราส่วน          ครู : นักเรียนประจำ                   =     1  : 12</t>
  </si>
  <si>
    <t>สูตรการคำนวณอัตรากำลังข้าราชการครูตามเกณฑ์ ก.ค.ศ.</t>
  </si>
  <si>
    <t>จำนวนครูปฏิบัติการสอน  รวม  =  จำนวนครูสอนอนุบาล  + จำนวนครูสอนประถม</t>
  </si>
  <si>
    <t xml:space="preserve">           ครูสอน รวม        =   (ห้องอนุบาล x 30 + นร.อนุบาล) +  (ห้องประถม x 40 + นร.ประถม)</t>
  </si>
  <si>
    <t>จำนวนครูปฏิบัติการสอน รวม  =  จำนวนครูสอนอนุบาล  + จำนวนครูสอนประถม + จำนวนครูสอนมัธยม</t>
  </si>
  <si>
    <t xml:space="preserve">           ครูสอนรวม             =     จำนวนห้องเรียน x  2</t>
  </si>
  <si>
    <t xml:space="preserve">         ครูรวม               =          จำนวนห้องเรียน   x   35</t>
  </si>
  <si>
    <t xml:space="preserve">  (ใช้ในกรณีที่คำนวณแบบเรียนร่วมแล้ว ได้ครูตามเกณฑ์น้อยกว่าคิดตามเกณฑ์ปกติ)</t>
  </si>
  <si>
    <t>แบบ 3  โรงเรียนประถมศึกษาที่มีนักเรียน 120 คนลงมา และจัดการเรียนการสอน อ.1-ม.3/ม.6 หรือ ป.1-ม.3/ม.6</t>
  </si>
  <si>
    <t xml:space="preserve">                            ครูสอนอนุบาล +  ครูสอนประถม =  ใช้สูตรจำนวนนักเรียนรวม (อนุบาล+ประถม) ต่ำกว่า 120 คน</t>
  </si>
  <si>
    <t xml:space="preserve">            ครูสอนมัธยม                            =      จำนวนห้องเรียน x (จำนวนนักเรียน : ห้อง)</t>
  </si>
  <si>
    <t xml:space="preserve">                          จำนวนครู : นักเรียน </t>
  </si>
  <si>
    <t xml:space="preserve">          ครูสอน รวม   =   ครูผู้สอน (อนุบาล+ประถม) ตามสูตรนักเรียนต่ำกว่า 120 คน  + (ห้องมัธยม x 2)</t>
  </si>
  <si>
    <t>แบบ 4  โรงเรียนประถมศึกษาที่มีนักเรียน 121 คนขึ้นไป และจัดการเรียนการสอน อ.1-ม.3/ม.6 หรือ ป.1-ม.3/ม.6</t>
  </si>
  <si>
    <t>แบบ 5 โรงเรียนมัธยมศึกษา (ปกติ)</t>
  </si>
  <si>
    <t>แบบ 6 โรงเรียนมัธยมศึกษาในโครงการพิเศษต่าง ๆ (กรณีที่มีนักเรียนประจำบางส่วน หรือ นักเรียนประจำทั้งหมด)</t>
  </si>
  <si>
    <t>แบบ 7  การคำนวณอัตรากำลังข้าราชการครูโรงเรียนศึกษาพิเศษ  จำแนกตามประเภทความพิการ</t>
  </si>
  <si>
    <t>แบบ 8  การคำนวณอัตรากำลังข้าราชการครูโรงเรียนศึกษาสงเคราะห์</t>
  </si>
  <si>
    <t>ตำแหน่งว่าง</t>
  </si>
  <si>
    <t>ครูไปช่วยราชการ</t>
  </si>
  <si>
    <t>โสตทัศนศึกษา</t>
  </si>
  <si>
    <t xml:space="preserve">1. ประเภทสถานศึกษา (ตามประกาศจัดตั้งของกระทรวงศึกษาธิการ) (วงกลมที่ตัวอักษร)     ป.   ประถมศึกษา                    ข.  ขยายโอกาสทางการศึกษา              ม. มัธยมศึกษา        </t>
  </si>
  <si>
    <t>หน้า 2</t>
  </si>
  <si>
    <t>ไม่สามารถระบุได้</t>
  </si>
  <si>
    <t>หน้า 1</t>
  </si>
  <si>
    <t>จำนวนครูจำแนกตามประเภทพิการ</t>
  </si>
  <si>
    <t>ภาษาอังกฤษ</t>
  </si>
  <si>
    <t>ทัศนศิลป์</t>
  </si>
  <si>
    <t>ดนตรีศึกษา</t>
  </si>
  <si>
    <t>ดนตรีสากล</t>
  </si>
  <si>
    <t>ดนตรีไทย</t>
  </si>
  <si>
    <t>ดุริยางคศิลป์</t>
  </si>
  <si>
    <t>ภาษาฝรั่งเศส</t>
  </si>
  <si>
    <t>ภาษาเยอรมัน</t>
  </si>
  <si>
    <t>ภาษาสเปน</t>
  </si>
  <si>
    <t>ภาษาจีน</t>
  </si>
  <si>
    <t>ภาษาเกาหลี</t>
  </si>
  <si>
    <t>ภาษาญี่ปุ่น</t>
  </si>
  <si>
    <t>ภาษารัสเซีย</t>
  </si>
  <si>
    <t>ภาษามาเลเซีย</t>
  </si>
  <si>
    <t>ภาษาเมียนมาร์</t>
  </si>
  <si>
    <t>ภาษาเวียดนาม</t>
  </si>
  <si>
    <t>8. ความต้องการครูตามจำนวนที่ขาดจากเกณฑ์ ก.ค.ศ. (เฉพาะโรงเรียนที่ขาดเท่านั้น)</t>
  </si>
  <si>
    <t>อื่น ๆ (ระบุ)</t>
  </si>
  <si>
    <t>หมายเหตุ(2)  4. ความต้องการครูฯ ให้กรอกเฉพาะโรงเรียนที่ขาดครูตามเกณฑ์ ก.ค.ศ.  และจำนวนความต้องการเท่ากับจำนวนความขาดเท่านั้น</t>
  </si>
  <si>
    <t xml:space="preserve">                               50</t>
  </si>
  <si>
    <t>ภาษาเขมร</t>
  </si>
  <si>
    <t xml:space="preserve">      ครูสอน รวม   =   (ห้องอนุบาล x 30 + นร.อนุบาล) +  (ห้องประถม x 40 + นร.ประถม) + (ห้องมัธยม x 2)</t>
  </si>
  <si>
    <t xml:space="preserve">                                      50</t>
  </si>
  <si>
    <t xml:space="preserve">2. จำนวนนักเรียนรวม (ระบุ) ..... คน </t>
  </si>
  <si>
    <t>7. แบบแสดงจำนวนครูตาม จ.18 (รวมตำแหน่งว่าง/ครูไปช่วยฯ) จำแนกตามสาขาวิชาที่สอน</t>
  </si>
  <si>
    <t xml:space="preserve">หมายเหตุ (1)   1. การกระจายครู ครูตาม จ.18   หากสอนมากกว่า 1 วิชา ให้เลือกวิชาที่สอนมากที่สุดเพียงวิชาเดียว สำหรับผู้บริหารให้ลงในช่อง บร. (ไม่ต้องลงวิชา)  </t>
  </si>
  <si>
    <t xml:space="preserve">   3. ตำแหน่งครูไปช่วยราชการ ให้ลงในช่อง "ครูไปช่วยราชการ"</t>
  </si>
  <si>
    <t xml:space="preserve"> 5. วิชาสอนของครูที่เกษียณฯ ให้กรอกเฉพาะโรงเรียนที่มีครูเกษียณเท่านั้น หากสอนมากกว่า 1 วิชา ให้เลือกวิชาที่สอนมากที่สุดเพียงวิชาเดียว และจำนวนวิชาที่สอนต้องเท่ากับจำนวนเกษียณด้วย</t>
  </si>
  <si>
    <t>6.1 ตำแหน่งผู้บริหาร ให้กรอกในช่อง "บร"   ไม่ต้องกรอกวุฒิการศึกษาวิชาเอก</t>
  </si>
  <si>
    <t>6.2  ครูสอน ให้จำแนกตามวุฒิการศึกษาวิชาเอกที่จบ / ในกรณี ที่จบมากกว่า 1 วุฒิ ให้เลือกวุฒิการศึกษาวิชาเอกที่สอน /</t>
  </si>
  <si>
    <t xml:space="preserve">และในกรณีที่จบ ป.โท / ป.ตรี (บริหารการศึกษา) ขอให้ใช้วุฒิ ในระดับ ป.ตรี  หรือในระดับที่ต่ำกว่า ซึ่งจำแนกวุฒิการศึกษาวิชาเอก </t>
  </si>
  <si>
    <t>มาจำแนกแทน / และกรณีที่จบวุฒิการศึกษาวิชาเอกที่นอกเหนือจากนี้ (ไม่สามารถเข้ากับกลุ่มใดได้ ให้ใส่ในช่อง "ไม่สามารถระบุได้")</t>
  </si>
  <si>
    <t>7. แบบรายงานฉบับนี้ (แบบโรงเรียน) สพฐ.จัดทำขึ้นเพื่อให้เกิดความสะดวกในการจัดทำข้อมูลของ สพท.เท่านั้น (สพท.อาจไม่ใช้หรือปรับแก้ไขได้</t>
  </si>
  <si>
    <t xml:space="preserve">   ตามความเหมาะสม) </t>
  </si>
  <si>
    <t xml:space="preserve">     เพื่อรองรับนักศึกษาทุน หรือรอเกลี่ยให้ สพท.อื่น ด้วย</t>
  </si>
  <si>
    <t>จำนวนครู ตาม จ.18 (รวมตำแหน่งว่าง/ครูไปช่วยราชการ) จำแนกตามสาขาวิชาที่สอน</t>
  </si>
  <si>
    <t>จำนวนครู ตาม จ.18 (รวมตำแหน่งว่าง/ครูไปช่วยราชการ) จำแนกตามวุฒิการศึกษา (วิชาเอก)</t>
  </si>
  <si>
    <t xml:space="preserve">10. จำนวนข้าราชการครู ตาม จ.18(รวมตำแหน่งว่าง/ครูไปช่วยราชการ)  จำแนกตามวุฒิการศึกษา (วิชาเอก)   </t>
  </si>
  <si>
    <t xml:space="preserve"> 6. จำนวนข้าราชการครู ตาม จ.18 (ตามข้อ 10) จำแนกตามวุฒิการศึกษา (วิชาเอก) </t>
  </si>
  <si>
    <t xml:space="preserve">แบบคำนวณอัตรากำลังข้าราชการครูตามเกณฑ์ ก.ค.ศ. ของโรงเรียนที่มีนักเรียนเรียนร่วม / ปกติ </t>
  </si>
  <si>
    <t>อนุบาล 3 ขวบ</t>
  </si>
  <si>
    <t>จำนวนครู
- ขาด, +เกิน</t>
  </si>
  <si>
    <t xml:space="preserve"> -ขาด,
+เกิน
ร้อยละ</t>
  </si>
  <si>
    <t>ครูไป
ช่วย
ราชการ</t>
  </si>
  <si>
    <t>ครูมา
ช่วย
ราชการ</t>
  </si>
  <si>
    <t xml:space="preserve"> -ขาด,
+เกิน
สุทธิ</t>
  </si>
  <si>
    <t xml:space="preserve"> -ขาด,
+เกิน
สุทธิ
ร้อยละ</t>
  </si>
  <si>
    <t>ครู
เกษียณ
ปี 60</t>
  </si>
  <si>
    <t>เทคโนโลยีทางการศึกษา</t>
  </si>
  <si>
    <t>แบบ 1 โรงเรียนประถมศึกษาที่มีนักเรียน 120 คน ลงมาและจัดการเรียนการสอน อ.1-ป.6 หรือ ป.1-ป.6</t>
  </si>
  <si>
    <t xml:space="preserve">    -  นักเรียน  1 -20 คน       มีผู้บริหารได้  1  คน       มีครูผู้สอนได้   1  คน    </t>
  </si>
  <si>
    <t xml:space="preserve">    -  นักเรียน 21 -40 คน      มีผู้บริหารได้  1  คน       มีครูผู้สอนได้   2  คน    </t>
  </si>
  <si>
    <t xml:space="preserve">    -  นักเรียน 41 -60 คน      มีผู้บริหารได้  1  คน       มีครูผู้สอนได้   3  คน    </t>
  </si>
  <si>
    <t xml:space="preserve">    -  นักเรียน 61 -80 คน      มีผู้บริหารได้  1  คน       มีครูผู้สอนได้   4  คน    </t>
  </si>
  <si>
    <t xml:space="preserve">    -  นักเรียน 81 -100 คน    มีผู้บริหารได้  1  คน       มีครูผู้สอนได้   5  คน    </t>
  </si>
  <si>
    <t xml:space="preserve">    -  นักเรียน 101 -120 คน  มีผู้บริหารได้  1  คน       มีครูผู้สอนได้   6  คน    </t>
  </si>
  <si>
    <t>=       1  : 25</t>
  </si>
  <si>
    <t>=       30  : 1</t>
  </si>
  <si>
    <t>=       40  : 1</t>
  </si>
  <si>
    <t xml:space="preserve">   ครูสอน รวม  = [(ห้องอนุบาล x นร. : ห้อง)+นักเรียนอนุบาล]  +  [(ห้องประถม xนร.: ห้อง)+นักเรียนประถม]</t>
  </si>
  <si>
    <t xml:space="preserve">                              ครู : นักเรียน</t>
  </si>
  <si>
    <t xml:space="preserve"> ครู : นักเรียน</t>
  </si>
  <si>
    <r>
      <t>เงื่อนไข</t>
    </r>
    <r>
      <rPr>
        <sz val="14"/>
        <rFont val="Cordia New"/>
        <family val="2"/>
        <charset val="222"/>
      </rPr>
      <t xml:space="preserve">  -  การคิดจำนวนห้องเรียน (โดยใช้จำนวนนักเรียน : ห้อง หารจำนวนนักเรียน)  แต่ละชั้น </t>
    </r>
  </si>
  <si>
    <r>
      <t>หมายเหตุ</t>
    </r>
    <r>
      <rPr>
        <sz val="14"/>
        <rFont val="Cordia New"/>
        <family val="2"/>
        <charset val="222"/>
      </rPr>
      <t xml:space="preserve">   การคิดจำนวนครูให้ปัดเศษตามหลักคณิตศาสตร์  (0.5ขึ้นไปปัดเป็น 1 , ไม่ถึง 0.5 ปัดทิ้ง)</t>
    </r>
  </si>
  <si>
    <r>
      <t>หมายเหตุ</t>
    </r>
    <r>
      <rPr>
        <sz val="14"/>
        <rFont val="Cordia New"/>
        <family val="2"/>
        <charset val="222"/>
      </rPr>
      <t xml:space="preserve">   ในการคำนวณตามสูตรหากมีเศษตั้งแต่  0.5 ขึ้นไปให้ปัดเป็น 1</t>
    </r>
  </si>
  <si>
    <t>แบบรายงานข้อมูลนักเรียน ณ วันที่ 10 มิถุนายน 2560 (เพื่อประกอบการวางแผนกำลังคน)</t>
  </si>
  <si>
    <t>ข้อมูลเฉพาะสถานศึกษา ณ วันที่ 10 มิถุนายน 2560  (ข้อมูลนักเรียนที่รายงานผ่านระบบข้อมูลนักเรียนรายบุคคล Data Management Center : DMC ของ สนผ.)</t>
  </si>
  <si>
    <t>วิชาสอนของครูที่เกษียณฯ ปี 60 (กรอกเฉพาะโรงเรียนที่มีครูเกษียณเท่านั้น)</t>
  </si>
  <si>
    <t xml:space="preserve">                                   สังกัดสำนักงานเขตพื้นที่การศึกษา.......................................</t>
  </si>
  <si>
    <t>เทคโลโลยีทางการศึกษา</t>
  </si>
  <si>
    <t>ตรวจสอบครู จ.18</t>
  </si>
  <si>
    <t>ตรวจสอบความต้องการครู</t>
  </si>
  <si>
    <t>(หากเป็นโรงเรียนเกิน ตัวเลขจะเป็นบวก มีค่าเท่ากับจำนวนที่เกิน)</t>
  </si>
  <si>
    <t>ตรวจสอบครูเกษียณ</t>
  </si>
  <si>
    <t xml:space="preserve">10. จำนวนข้าราชการครู ตาม จ.18(รวมตำแหน่งว่าง/ครูไปช่วยฯ)  จำแนกตามวุฒิการศึกษา (วิชาเอก)   </t>
  </si>
  <si>
    <t>ตรวจสอบครูจ.18</t>
  </si>
  <si>
    <t>9. วิชาสอนของครูเกษียณปี 60 จำแนกรายวิชาที่สอน</t>
  </si>
  <si>
    <t xml:space="preserve">หมายเหตุ (1)         1. การกระจายครู ครูตาม จ.18   หากสอนมากกว่า 1 วิชา ให้เลือกวิชาที่สอนมากที่สุดเพียงวิชาเดียว สำหรับผู้บริหารให้ลงในช่อง บร. (ไม่ต้องลงวิชา)  </t>
  </si>
  <si>
    <t>หมายเหตุ(2)          4. ความต้องการครูฯ ให้กรอกเฉพาะโรงเรียนที่ขาดครูตามเกณฑ์ ก.ค.ศ.  และจำนวนความต้องการเท่ากับจำนวนความขาดเท่านั้น</t>
  </si>
  <si>
    <t xml:space="preserve">   2. ตำแหน่งว่าง ให้ลงในช่อง "ตำแหน่งว่าง"  หมายถึง ตำแหน่งว่างที่เกิดจากสาเหตุ การตาย ลาออก ต้องโทษทางวินัย แล้ว ในที่นี้ให้หมายรวมถึงตำแหน่งเกษียณอายุราชการ ปี 2556-2559 ที่ สพฐ. สงวนไว้ </t>
  </si>
  <si>
    <t>ลำดับที่</t>
  </si>
  <si>
    <t>ชื่อ - สกุล</t>
  </si>
  <si>
    <t>ตำแหน่ง</t>
  </si>
  <si>
    <t>วิทยฐานะ</t>
  </si>
  <si>
    <t>วุฒิการศึกษา</t>
  </si>
  <si>
    <t>วุฒิ</t>
  </si>
  <si>
    <t>วิชาเอก</t>
  </si>
  <si>
    <t>สาขาที่ทำวิทยฐานะ</t>
  </si>
  <si>
    <t>หมายเหตุ</t>
  </si>
  <si>
    <t>ค.บ.</t>
  </si>
  <si>
    <t>ค.ม.</t>
  </si>
  <si>
    <t>หลักสูตรและการสอน</t>
  </si>
  <si>
    <t>ปร.ด.</t>
  </si>
  <si>
    <t>บริหารการศึกษา</t>
  </si>
  <si>
    <t xml:space="preserve">บัญชีรายชื่อข้าราชการครูและบุคลากรทางการศึกษา </t>
  </si>
  <si>
    <t>ที่มีตัว ณ วันที่ 10 มิถุนายน 2560</t>
  </si>
  <si>
    <t>วิชาที่สอน</t>
  </si>
  <si>
    <t xml:space="preserve"> หมายเหตุ    1. ข้าราชการที่จะเกษียณอายุราชการในปีงบประมาณ 2560 ให้หมายเหตุไว้ด้วย</t>
  </si>
  <si>
    <t xml:space="preserve">                2. วิชาที่สอนให้เลือกวิชาที่สอนมากที่สุดเพียงวิชาเดียว หากเป็นประจำชั้นให้ลงประจำชั้น</t>
  </si>
  <si>
    <t xml:space="preserve">                3. ข้าราชการครูที่ไปหรือมาช่วยราชการให้ใส่ชื่อไว้ลำดับท้ายสุด และใส่ในหมายเหตุว่าไปหรือมาช่วยราชการจากเขตใด</t>
  </si>
  <si>
    <t xml:space="preserve">                    4. กรณีข้าราชการครูที่จบการศึกษามากกว่า 1 วุฒิการศึกษา ให้ใส่ทุกวุฒิการศึกษา เช่น</t>
  </si>
  <si>
    <t>ของ โรงเรียน ร่วมราษฎร์วิทยานุกูล ตำบล กะฮาด อำเภอ เนินสง่า จังหวัด ชัยภูมิ รหัสโรงเรียน (p-obec) 1036100736</t>
  </si>
  <si>
    <t>สังกัดสำนักงานเขตพื้นที่การศึกษาประถมศึกษาชัยภูมิ เขต 3</t>
  </si>
  <si>
    <t xml:space="preserve">2. จำนวนนักเรียนรวม (ระบุ) 257 คน </t>
  </si>
  <si>
    <t>3. ระยะทางระหว่างโรงเรียนถึง สพท. (ตอบเป็นกิโลเมตร)   30 กิโลเมตร</t>
  </si>
  <si>
    <r>
      <t xml:space="preserve">1. ประเภทสถานศึกษา (ตามประกาศจัดตั้งของกระทรวงศึกษาธิการ) (วงกลมที่ตัวอักษร)     ป.   ประถมศึกษา                   </t>
    </r>
    <r>
      <rPr>
        <sz val="18"/>
        <color rgb="FFFF0000"/>
        <rFont val="TH SarabunPSK"/>
        <family val="2"/>
      </rPr>
      <t xml:space="preserve"> </t>
    </r>
    <r>
      <rPr>
        <u/>
        <sz val="18"/>
        <color rgb="FFFF0000"/>
        <rFont val="TH SarabunPSK"/>
        <family val="2"/>
      </rPr>
      <t>ข.  ขยายโอกาสทางการศึกษา</t>
    </r>
    <r>
      <rPr>
        <u/>
        <sz val="18"/>
        <rFont val="TH SarabunPSK"/>
        <family val="2"/>
      </rPr>
      <t xml:space="preserve"> </t>
    </r>
    <r>
      <rPr>
        <sz val="18"/>
        <rFont val="TH SarabunPSK"/>
        <family val="2"/>
      </rPr>
      <t xml:space="preserve">             ม. มัธยมศึกษา        </t>
    </r>
  </si>
  <si>
    <r>
      <t xml:space="preserve">4. ร.ร.ตั้งอยู่ในพื้นที่ (วงกลมที่ตัวเลขเพียงหัวข้อเดียว)     1.  เทศบาลตำบล          2.  เทศบาลเมือง       3.  เทศบาลนคร     </t>
    </r>
    <r>
      <rPr>
        <u/>
        <sz val="18"/>
        <color rgb="FFFF0000"/>
        <rFont val="TH SarabunPSK"/>
        <family val="2"/>
      </rPr>
      <t xml:space="preserve">   4.   อบต.</t>
    </r>
    <r>
      <rPr>
        <sz val="18"/>
        <rFont val="TH SarabunPSK"/>
        <family val="2"/>
      </rPr>
      <t xml:space="preserve">                5.   กทม.</t>
    </r>
  </si>
  <si>
    <t>นายชูชีพ  ถนอนพันธุ์</t>
  </si>
  <si>
    <t>นายธนพัฒน์  แก้วเมืองน้อย</t>
  </si>
  <si>
    <t>นางพิรมพร  ชัยภักดี</t>
  </si>
  <si>
    <t>นายอลงกรณ์ ก้อนทอง</t>
  </si>
  <si>
    <t>นายชูชาติ  พรมมาก</t>
  </si>
  <si>
    <t>นางทัศนีย์  แก้วเมืองน้อย</t>
  </si>
  <si>
    <t>นางสงบ  เหลื่อมกลาง</t>
  </si>
  <si>
    <t>นายภาณุวัจน์  ชาญณรงค์</t>
  </si>
  <si>
    <t>นายศราวุฒิ วงษ์วัติ</t>
  </si>
  <si>
    <t>นางกนิษฐา  วัฒกี</t>
  </si>
  <si>
    <t>นางสมคิด  คำภีระ</t>
  </si>
  <si>
    <t>นางเกษียร  สกุลกังศิริ</t>
  </si>
  <si>
    <t>นางสุภาภรณ์  ถนอนพันธุ์</t>
  </si>
  <si>
    <t>นางสาวพรพรรณ กุญชร</t>
  </si>
  <si>
    <t>ครู คศ.1</t>
  </si>
  <si>
    <t xml:space="preserve">ครู </t>
  </si>
  <si>
    <t>ชำนาญการพิเศษ</t>
  </si>
  <si>
    <t>ชำนาญการ</t>
  </si>
  <si>
    <t>นางสาวละออ นุขุนทด</t>
  </si>
  <si>
    <t>คอมพิวเตอร์ศึกษา</t>
  </si>
  <si>
    <t>ภูมิศาสตร์</t>
  </si>
  <si>
    <t>การประถมศึกษา</t>
  </si>
  <si>
    <t>นิติศาสตรบัณฑิต</t>
  </si>
  <si>
    <t>วิทยาศาสตร์ทั่วไป</t>
  </si>
  <si>
    <t>แนะแนว</t>
  </si>
  <si>
    <t>ลูกเสือ</t>
  </si>
  <si>
    <t>วิทยาศาสตร์</t>
  </si>
  <si>
    <t>ศิลปะ</t>
  </si>
  <si>
    <t>หน้าที่พลเมือง</t>
  </si>
  <si>
    <t>การงาน</t>
  </si>
  <si>
    <t>ประจำชั้น ป.3</t>
  </si>
  <si>
    <t>คอมพิวเตอร์ ประจำชั้น ม.2</t>
  </si>
  <si>
    <t>ประจำชั้น ป.4</t>
  </si>
  <si>
    <t>ประจำชั้น ม.1</t>
  </si>
  <si>
    <t>ประจำชั้น ม.3</t>
  </si>
  <si>
    <t>ประจำชั้น ป.1</t>
  </si>
  <si>
    <t>ประจำชั้น อนุบาล 2</t>
  </si>
  <si>
    <t>ประจำชั้น ป.6</t>
  </si>
  <si>
    <t>ประจำชั้น ป.2</t>
  </si>
  <si>
    <t>ประจำชั้น ป.5</t>
  </si>
  <si>
    <t>ศ.ษ.บ</t>
  </si>
  <si>
    <t>น.บ.</t>
  </si>
  <si>
    <t>โรงเรียน ร่วมราษฎร์วิทยานุกูล อำเภอ เนินสง่า สพป.ชัยภูมิ เขต 3</t>
  </si>
  <si>
    <t>เกษียณ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</si>
</sst>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4"/>
      <name val="Cordia New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Cordia New"/>
      <family val="2"/>
    </font>
    <font>
      <b/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i/>
      <sz val="16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3" tint="-0.249977111117893"/>
      <name val="TH SarabunPSK"/>
      <family val="2"/>
    </font>
    <font>
      <sz val="18"/>
      <color rgb="FFFF0000"/>
      <name val="TH SarabunPSK"/>
      <family val="2"/>
    </font>
    <font>
      <sz val="16"/>
      <color rgb="FFFF0000"/>
      <name val="TH SarabunPSK"/>
      <family val="2"/>
    </font>
    <font>
      <b/>
      <u/>
      <sz val="20"/>
      <name val="Cordia New"/>
      <family val="2"/>
      <charset val="222"/>
    </font>
    <font>
      <sz val="16"/>
      <name val="Cordia New"/>
      <family val="2"/>
      <charset val="222"/>
    </font>
    <font>
      <b/>
      <u/>
      <sz val="14"/>
      <name val="Cordia New"/>
      <family val="2"/>
      <charset val="222"/>
    </font>
    <font>
      <b/>
      <i/>
      <sz val="14"/>
      <name val="Cordia New"/>
      <family val="2"/>
    </font>
    <font>
      <b/>
      <sz val="16"/>
      <color rgb="FF2603BD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sz val="18"/>
      <color rgb="FF0070C0"/>
      <name val="TH SarabunPSK"/>
      <family val="2"/>
    </font>
    <font>
      <b/>
      <sz val="18"/>
      <color rgb="FF0070C0"/>
      <name val="TH SarabunPSK"/>
      <family val="2"/>
    </font>
    <font>
      <sz val="20"/>
      <name val="TH SarabunPSK"/>
      <family val="2"/>
    </font>
    <font>
      <b/>
      <sz val="20"/>
      <color rgb="FF0070C0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u/>
      <sz val="18"/>
      <color rgb="FFFF0000"/>
      <name val="TH SarabunPSK"/>
      <family val="2"/>
    </font>
    <font>
      <u/>
      <sz val="18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19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6" fillId="0" borderId="0" xfId="0" applyFont="1" applyFill="1"/>
    <xf numFmtId="0" fontId="7" fillId="3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1" fillId="0" borderId="0" xfId="0" applyFont="1" applyFill="1"/>
    <xf numFmtId="0" fontId="7" fillId="0" borderId="0" xfId="0" applyFont="1" applyAlignment="1"/>
    <xf numFmtId="0" fontId="7" fillId="0" borderId="8" xfId="0" applyFont="1" applyBorder="1" applyAlignment="1">
      <alignment horizontal="center" vertical="center" wrapText="1" shrinkToFit="1"/>
    </xf>
    <xf numFmtId="0" fontId="7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 shrinkToFit="1"/>
    </xf>
    <xf numFmtId="0" fontId="7" fillId="7" borderId="9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 shrinkToFit="1"/>
    </xf>
    <xf numFmtId="2" fontId="11" fillId="0" borderId="11" xfId="0" applyNumberFormat="1" applyFont="1" applyFill="1" applyBorder="1" applyAlignment="1">
      <alignment horizontal="center" shrinkToFit="1"/>
    </xf>
    <xf numFmtId="0" fontId="11" fillId="15" borderId="11" xfId="0" applyFont="1" applyFill="1" applyBorder="1" applyAlignment="1">
      <alignment horizontal="center"/>
    </xf>
    <xf numFmtId="0" fontId="11" fillId="15" borderId="11" xfId="0" applyFont="1" applyFill="1" applyBorder="1"/>
    <xf numFmtId="0" fontId="11" fillId="0" borderId="11" xfId="0" applyFont="1" applyFill="1" applyBorder="1"/>
    <xf numFmtId="0" fontId="11" fillId="14" borderId="11" xfId="0" applyFont="1" applyFill="1" applyBorder="1"/>
    <xf numFmtId="0" fontId="11" fillId="3" borderId="11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/>
    </xf>
    <xf numFmtId="0" fontId="7" fillId="17" borderId="11" xfId="0" applyFont="1" applyFill="1" applyBorder="1" applyAlignment="1">
      <alignment horizontal="center" vertical="center"/>
    </xf>
    <xf numFmtId="0" fontId="7" fillId="21" borderId="11" xfId="0" applyFont="1" applyFill="1" applyBorder="1" applyAlignment="1">
      <alignment horizontal="center" vertical="center"/>
    </xf>
    <xf numFmtId="0" fontId="12" fillId="0" borderId="0" xfId="0" applyFont="1" applyAlignment="1"/>
    <xf numFmtId="0" fontId="6" fillId="0" borderId="0" xfId="0" applyFont="1" applyFill="1" applyBorder="1"/>
    <xf numFmtId="0" fontId="9" fillId="0" borderId="0" xfId="0" applyFont="1" applyAlignment="1">
      <alignment vertical="center"/>
    </xf>
    <xf numFmtId="0" fontId="15" fillId="0" borderId="0" xfId="0" applyFont="1"/>
    <xf numFmtId="0" fontId="17" fillId="0" borderId="0" xfId="2" applyFont="1"/>
    <xf numFmtId="0" fontId="18" fillId="0" borderId="2" xfId="2" applyFont="1" applyBorder="1"/>
    <xf numFmtId="0" fontId="2" fillId="0" borderId="1" xfId="2" applyFont="1" applyBorder="1"/>
    <xf numFmtId="0" fontId="2" fillId="0" borderId="4" xfId="2" applyFont="1" applyBorder="1"/>
    <xf numFmtId="0" fontId="2" fillId="0" borderId="0" xfId="2" applyFont="1"/>
    <xf numFmtId="0" fontId="18" fillId="0" borderId="5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5" xfId="2" applyFont="1" applyBorder="1"/>
    <xf numFmtId="0" fontId="2" fillId="0" borderId="8" xfId="2" applyFont="1" applyBorder="1"/>
    <xf numFmtId="0" fontId="2" fillId="0" borderId="10" xfId="2" applyFont="1" applyBorder="1"/>
    <xf numFmtId="0" fontId="2" fillId="0" borderId="12" xfId="2" applyFont="1" applyBorder="1"/>
    <xf numFmtId="0" fontId="1" fillId="0" borderId="5" xfId="2" applyFont="1" applyBorder="1"/>
    <xf numFmtId="0" fontId="1" fillId="0" borderId="0" xfId="2" quotePrefix="1" applyFont="1" applyBorder="1"/>
    <xf numFmtId="0" fontId="1" fillId="0" borderId="0" xfId="2" applyFont="1" applyBorder="1"/>
    <xf numFmtId="0" fontId="1" fillId="0" borderId="7" xfId="2" applyFont="1" applyBorder="1"/>
    <xf numFmtId="0" fontId="1" fillId="0" borderId="0" xfId="2" applyFont="1"/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1" fillId="3" borderId="13" xfId="2" applyFont="1" applyFill="1" applyBorder="1"/>
    <xf numFmtId="0" fontId="1" fillId="3" borderId="14" xfId="2" applyFont="1" applyFill="1" applyBorder="1"/>
    <xf numFmtId="0" fontId="1" fillId="3" borderId="15" xfId="2" applyFont="1" applyFill="1" applyBorder="1"/>
    <xf numFmtId="0" fontId="1" fillId="3" borderId="16" xfId="2" applyFont="1" applyFill="1" applyBorder="1"/>
    <xf numFmtId="0" fontId="1" fillId="3" borderId="17" xfId="2" quotePrefix="1" applyFont="1" applyFill="1" applyBorder="1" applyAlignment="1">
      <alignment horizontal="left"/>
    </xf>
    <xf numFmtId="0" fontId="1" fillId="3" borderId="18" xfId="2" applyFont="1" applyFill="1" applyBorder="1"/>
    <xf numFmtId="0" fontId="4" fillId="0" borderId="0" xfId="2" applyFont="1" applyBorder="1"/>
    <xf numFmtId="0" fontId="1" fillId="3" borderId="19" xfId="2" applyFont="1" applyFill="1" applyBorder="1"/>
    <xf numFmtId="0" fontId="1" fillId="0" borderId="20" xfId="2" applyFont="1" applyBorder="1"/>
    <xf numFmtId="0" fontId="1" fillId="3" borderId="21" xfId="2" applyFont="1" applyFill="1" applyBorder="1"/>
    <xf numFmtId="0" fontId="1" fillId="3" borderId="17" xfId="2" quotePrefix="1" applyFont="1" applyFill="1" applyBorder="1"/>
    <xf numFmtId="0" fontId="2" fillId="0" borderId="0" xfId="2" applyFont="1" applyAlignment="1">
      <alignment vertical="center"/>
    </xf>
    <xf numFmtId="0" fontId="1" fillId="3" borderId="25" xfId="2" applyFont="1" applyFill="1" applyBorder="1" applyAlignment="1">
      <alignment vertical="center"/>
    </xf>
    <xf numFmtId="0" fontId="2" fillId="3" borderId="26" xfId="2" applyFont="1" applyFill="1" applyBorder="1" applyAlignment="1">
      <alignment vertical="center"/>
    </xf>
    <xf numFmtId="0" fontId="2" fillId="3" borderId="27" xfId="2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3" fillId="0" borderId="0" xfId="2" applyFont="1"/>
    <xf numFmtId="0" fontId="3" fillId="0" borderId="5" xfId="2" applyFont="1" applyBorder="1"/>
    <xf numFmtId="0" fontId="3" fillId="0" borderId="0" xfId="2" applyFont="1" applyBorder="1"/>
    <xf numFmtId="0" fontId="3" fillId="0" borderId="7" xfId="2" applyFont="1" applyBorder="1"/>
    <xf numFmtId="0" fontId="4" fillId="3" borderId="2" xfId="2" applyFont="1" applyFill="1" applyBorder="1"/>
    <xf numFmtId="0" fontId="4" fillId="3" borderId="1" xfId="2" applyFont="1" applyFill="1" applyBorder="1"/>
    <xf numFmtId="0" fontId="4" fillId="3" borderId="4" xfId="2" applyFont="1" applyFill="1" applyBorder="1"/>
    <xf numFmtId="0" fontId="4" fillId="3" borderId="8" xfId="2" applyFont="1" applyFill="1" applyBorder="1"/>
    <xf numFmtId="0" fontId="4" fillId="3" borderId="10" xfId="2" applyFont="1" applyFill="1" applyBorder="1" applyAlignment="1">
      <alignment horizontal="right"/>
    </xf>
    <xf numFmtId="0" fontId="4" fillId="3" borderId="12" xfId="2" applyFont="1" applyFill="1" applyBorder="1"/>
    <xf numFmtId="0" fontId="4" fillId="3" borderId="25" xfId="2" applyFont="1" applyFill="1" applyBorder="1"/>
    <xf numFmtId="0" fontId="3" fillId="3" borderId="26" xfId="2" applyFont="1" applyFill="1" applyBorder="1"/>
    <xf numFmtId="0" fontId="3" fillId="3" borderId="27" xfId="2" applyFont="1" applyFill="1" applyBorder="1"/>
    <xf numFmtId="0" fontId="2" fillId="0" borderId="0" xfId="2" applyFont="1" applyBorder="1" applyAlignment="1">
      <alignment horizontal="center"/>
    </xf>
    <xf numFmtId="0" fontId="1" fillId="8" borderId="2" xfId="2" applyFont="1" applyFill="1" applyBorder="1"/>
    <xf numFmtId="0" fontId="2" fillId="8" borderId="1" xfId="2" applyFont="1" applyFill="1" applyBorder="1"/>
    <xf numFmtId="0" fontId="2" fillId="8" borderId="4" xfId="2" applyFont="1" applyFill="1" applyBorder="1"/>
    <xf numFmtId="0" fontId="1" fillId="3" borderId="25" xfId="2" applyFont="1" applyFill="1" applyBorder="1"/>
    <xf numFmtId="0" fontId="2" fillId="3" borderId="26" xfId="2" applyFont="1" applyFill="1" applyBorder="1"/>
    <xf numFmtId="0" fontId="2" fillId="3" borderId="27" xfId="2" applyFont="1" applyFill="1" applyBorder="1"/>
    <xf numFmtId="0" fontId="1" fillId="8" borderId="25" xfId="2" applyFont="1" applyFill="1" applyBorder="1" applyAlignment="1">
      <alignment vertical="center"/>
    </xf>
    <xf numFmtId="0" fontId="2" fillId="8" borderId="26" xfId="2" applyFont="1" applyFill="1" applyBorder="1" applyAlignment="1">
      <alignment vertical="center"/>
    </xf>
    <xf numFmtId="0" fontId="2" fillId="8" borderId="27" xfId="2" applyFont="1" applyFill="1" applyBorder="1" applyAlignment="1">
      <alignment vertical="center"/>
    </xf>
    <xf numFmtId="0" fontId="1" fillId="0" borderId="8" xfId="2" applyFont="1" applyBorder="1"/>
    <xf numFmtId="0" fontId="2" fillId="8" borderId="8" xfId="2" applyFont="1" applyFill="1" applyBorder="1"/>
    <xf numFmtId="0" fontId="4" fillId="8" borderId="10" xfId="2" applyFont="1" applyFill="1" applyBorder="1"/>
    <xf numFmtId="0" fontId="2" fillId="8" borderId="12" xfId="2" applyFont="1" applyFill="1" applyBorder="1"/>
    <xf numFmtId="0" fontId="17" fillId="0" borderId="0" xfId="2" applyFont="1" applyBorder="1"/>
    <xf numFmtId="0" fontId="17" fillId="0" borderId="7" xfId="2" applyFont="1" applyBorder="1"/>
    <xf numFmtId="0" fontId="17" fillId="0" borderId="10" xfId="2" applyFont="1" applyBorder="1"/>
    <xf numFmtId="0" fontId="17" fillId="0" borderId="12" xfId="2" applyFont="1" applyBorder="1"/>
    <xf numFmtId="0" fontId="3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11" borderId="2" xfId="0" applyFont="1" applyFill="1" applyBorder="1"/>
    <xf numFmtId="0" fontId="7" fillId="11" borderId="5" xfId="0" applyFont="1" applyFill="1" applyBorder="1" applyAlignment="1">
      <alignment horizontal="right"/>
    </xf>
    <xf numFmtId="0" fontId="12" fillId="11" borderId="8" xfId="0" applyFont="1" applyFill="1" applyBorder="1"/>
    <xf numFmtId="0" fontId="7" fillId="11" borderId="0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/>
    </xf>
    <xf numFmtId="1" fontId="6" fillId="12" borderId="30" xfId="0" applyNumberFormat="1" applyFont="1" applyFill="1" applyBorder="1" applyAlignment="1">
      <alignment horizontal="center" shrinkToFit="1"/>
    </xf>
    <xf numFmtId="1" fontId="6" fillId="11" borderId="30" xfId="0" applyNumberFormat="1" applyFont="1" applyFill="1" applyBorder="1" applyAlignment="1">
      <alignment horizontal="center"/>
    </xf>
    <xf numFmtId="1" fontId="6" fillId="11" borderId="22" xfId="0" applyNumberFormat="1" applyFont="1" applyFill="1" applyBorder="1" applyAlignment="1">
      <alignment horizontal="center" shrinkToFit="1"/>
    </xf>
    <xf numFmtId="1" fontId="6" fillId="12" borderId="31" xfId="0" applyNumberFormat="1" applyFont="1" applyFill="1" applyBorder="1" applyAlignment="1">
      <alignment horizontal="center" shrinkToFit="1"/>
    </xf>
    <xf numFmtId="1" fontId="6" fillId="11" borderId="31" xfId="0" applyNumberFormat="1" applyFont="1" applyFill="1" applyBorder="1" applyAlignment="1">
      <alignment horizontal="center"/>
    </xf>
    <xf numFmtId="1" fontId="6" fillId="11" borderId="23" xfId="0" applyNumberFormat="1" applyFont="1" applyFill="1" applyBorder="1" applyAlignment="1">
      <alignment horizontal="center" shrinkToFit="1"/>
    </xf>
    <xf numFmtId="0" fontId="6" fillId="0" borderId="29" xfId="0" applyFont="1" applyBorder="1" applyAlignment="1">
      <alignment horizontal="center"/>
    </xf>
    <xf numFmtId="1" fontId="6" fillId="12" borderId="32" xfId="0" applyNumberFormat="1" applyFont="1" applyFill="1" applyBorder="1" applyAlignment="1">
      <alignment horizontal="center" shrinkToFit="1"/>
    </xf>
    <xf numFmtId="1" fontId="6" fillId="11" borderId="29" xfId="0" applyNumberFormat="1" applyFont="1" applyFill="1" applyBorder="1" applyAlignment="1">
      <alignment horizontal="center" shrinkToFit="1"/>
    </xf>
    <xf numFmtId="0" fontId="7" fillId="3" borderId="11" xfId="0" applyFont="1" applyFill="1" applyBorder="1" applyAlignment="1">
      <alignment horizontal="center"/>
    </xf>
    <xf numFmtId="1" fontId="7" fillId="14" borderId="11" xfId="0" applyNumberFormat="1" applyFont="1" applyFill="1" applyBorder="1" applyAlignment="1">
      <alignment horizontal="center"/>
    </xf>
    <xf numFmtId="1" fontId="7" fillId="13" borderId="11" xfId="0" applyNumberFormat="1" applyFont="1" applyFill="1" applyBorder="1" applyAlignment="1">
      <alignment horizontal="center" shrinkToFit="1"/>
    </xf>
    <xf numFmtId="1" fontId="7" fillId="11" borderId="11" xfId="0" applyNumberFormat="1" applyFont="1" applyFill="1" applyBorder="1" applyAlignment="1">
      <alignment horizontal="center"/>
    </xf>
    <xf numFmtId="1" fontId="7" fillId="11" borderId="11" xfId="0" applyNumberFormat="1" applyFont="1" applyFill="1" applyBorder="1" applyAlignment="1">
      <alignment horizontal="center" shrinkToFit="1"/>
    </xf>
    <xf numFmtId="0" fontId="12" fillId="8" borderId="11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2" fillId="9" borderId="11" xfId="0" applyFont="1" applyFill="1" applyBorder="1" applyAlignment="1">
      <alignment horizontal="center" vertical="center"/>
    </xf>
    <xf numFmtId="1" fontId="12" fillId="9" borderId="11" xfId="0" applyNumberFormat="1" applyFont="1" applyFill="1" applyBorder="1" applyAlignment="1">
      <alignment horizontal="center"/>
    </xf>
    <xf numFmtId="0" fontId="7" fillId="11" borderId="1" xfId="0" applyFont="1" applyFill="1" applyBorder="1"/>
    <xf numFmtId="0" fontId="7" fillId="11" borderId="1" xfId="0" applyFont="1" applyFill="1" applyBorder="1" applyAlignment="1">
      <alignment horizontal="right"/>
    </xf>
    <xf numFmtId="1" fontId="20" fillId="7" borderId="11" xfId="0" applyNumberFormat="1" applyFont="1" applyFill="1" applyBorder="1" applyAlignment="1">
      <alignment horizontal="center"/>
    </xf>
    <xf numFmtId="0" fontId="6" fillId="11" borderId="1" xfId="0" applyFont="1" applyFill="1" applyBorder="1"/>
    <xf numFmtId="0" fontId="6" fillId="11" borderId="1" xfId="1" applyFont="1" applyFill="1" applyBorder="1" applyAlignment="1">
      <alignment horizontal="center"/>
    </xf>
    <xf numFmtId="0" fontId="6" fillId="11" borderId="4" xfId="0" applyFont="1" applyFill="1" applyBorder="1"/>
    <xf numFmtId="0" fontId="20" fillId="7" borderId="11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/>
    </xf>
    <xf numFmtId="0" fontId="6" fillId="11" borderId="0" xfId="0" applyFont="1" applyFill="1" applyBorder="1"/>
    <xf numFmtId="0" fontId="7" fillId="11" borderId="0" xfId="0" applyFont="1" applyFill="1" applyBorder="1" applyAlignment="1">
      <alignment horizontal="right"/>
    </xf>
    <xf numFmtId="1" fontId="20" fillId="7" borderId="11" xfId="0" applyNumberFormat="1" applyFont="1" applyFill="1" applyBorder="1" applyAlignment="1">
      <alignment horizontal="center" vertical="center"/>
    </xf>
    <xf numFmtId="0" fontId="6" fillId="11" borderId="7" xfId="0" applyFont="1" applyFill="1" applyBorder="1"/>
    <xf numFmtId="0" fontId="6" fillId="11" borderId="10" xfId="0" applyFont="1" applyFill="1" applyBorder="1"/>
    <xf numFmtId="0" fontId="6" fillId="11" borderId="12" xfId="0" applyFont="1" applyFill="1" applyBorder="1"/>
    <xf numFmtId="0" fontId="12" fillId="0" borderId="0" xfId="0" applyFont="1" applyAlignment="1">
      <alignment horizontal="right"/>
    </xf>
    <xf numFmtId="0" fontId="6" fillId="0" borderId="11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6" fillId="15" borderId="11" xfId="0" applyFont="1" applyFill="1" applyBorder="1"/>
    <xf numFmtId="0" fontId="6" fillId="0" borderId="11" xfId="0" applyFont="1" applyFill="1" applyBorder="1"/>
    <xf numFmtId="0" fontId="6" fillId="14" borderId="11" xfId="0" applyFont="1" applyFill="1" applyBorder="1"/>
    <xf numFmtId="0" fontId="6" fillId="3" borderId="11" xfId="0" applyFont="1" applyFill="1" applyBorder="1"/>
    <xf numFmtId="0" fontId="7" fillId="0" borderId="0" xfId="0" applyFont="1" applyFill="1" applyBorder="1" applyAlignment="1">
      <alignment vertical="center" shrinkToFit="1"/>
    </xf>
    <xf numFmtId="0" fontId="12" fillId="0" borderId="0" xfId="0" applyFont="1"/>
    <xf numFmtId="0" fontId="11" fillId="0" borderId="11" xfId="2" applyFont="1" applyFill="1" applyBorder="1" applyAlignment="1">
      <alignment horizontal="center"/>
    </xf>
    <xf numFmtId="0" fontId="11" fillId="15" borderId="11" xfId="2" applyFont="1" applyFill="1" applyBorder="1" applyAlignment="1">
      <alignment horizontal="center"/>
    </xf>
    <xf numFmtId="0" fontId="11" fillId="15" borderId="11" xfId="2" applyFont="1" applyFill="1" applyBorder="1"/>
    <xf numFmtId="0" fontId="11" fillId="0" borderId="11" xfId="2" applyFont="1" applyFill="1" applyBorder="1"/>
    <xf numFmtId="0" fontId="11" fillId="14" borderId="11" xfId="2" applyFont="1" applyFill="1" applyBorder="1"/>
    <xf numFmtId="0" fontId="11" fillId="3" borderId="11" xfId="2" applyFont="1" applyFill="1" applyBorder="1"/>
    <xf numFmtId="0" fontId="23" fillId="0" borderId="0" xfId="2" applyFont="1" applyAlignment="1">
      <alignment horizontal="right"/>
    </xf>
    <xf numFmtId="0" fontId="21" fillId="0" borderId="0" xfId="2" applyFont="1"/>
    <xf numFmtId="0" fontId="11" fillId="0" borderId="0" xfId="2" applyFont="1" applyFill="1"/>
    <xf numFmtId="0" fontId="21" fillId="0" borderId="0" xfId="2" applyFont="1" applyAlignment="1"/>
    <xf numFmtId="0" fontId="11" fillId="0" borderId="0" xfId="2" applyFont="1"/>
    <xf numFmtId="0" fontId="10" fillId="0" borderId="0" xfId="2" applyFont="1" applyAlignment="1">
      <alignment horizontal="right"/>
    </xf>
    <xf numFmtId="0" fontId="9" fillId="0" borderId="0" xfId="2" applyFont="1"/>
    <xf numFmtId="0" fontId="24" fillId="0" borderId="0" xfId="2" applyFont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4" fillId="0" borderId="11" xfId="2" applyFont="1" applyBorder="1"/>
    <xf numFmtId="0" fontId="10" fillId="0" borderId="11" xfId="2" applyFont="1" applyBorder="1"/>
    <xf numFmtId="0" fontId="11" fillId="0" borderId="0" xfId="2" applyFont="1" applyBorder="1"/>
    <xf numFmtId="0" fontId="9" fillId="0" borderId="0" xfId="2" applyFont="1" applyFill="1" applyBorder="1" applyAlignment="1">
      <alignment vertical="center" shrinkToFit="1"/>
    </xf>
    <xf numFmtId="0" fontId="9" fillId="0" borderId="0" xfId="2" applyFont="1" applyAlignment="1"/>
    <xf numFmtId="0" fontId="10" fillId="0" borderId="0" xfId="2" applyFont="1" applyAlignment="1"/>
    <xf numFmtId="0" fontId="10" fillId="0" borderId="0" xfId="2" applyFont="1"/>
    <xf numFmtId="0" fontId="25" fillId="0" borderId="0" xfId="2" applyFont="1"/>
    <xf numFmtId="0" fontId="22" fillId="0" borderId="0" xfId="2" applyFont="1" applyAlignment="1">
      <alignment horizontal="right"/>
    </xf>
    <xf numFmtId="0" fontId="26" fillId="0" borderId="0" xfId="2" applyFont="1" applyAlignment="1">
      <alignment horizontal="right"/>
    </xf>
    <xf numFmtId="0" fontId="11" fillId="5" borderId="0" xfId="2" applyFont="1" applyFill="1"/>
    <xf numFmtId="0" fontId="11" fillId="7" borderId="0" xfId="2" applyFont="1" applyFill="1"/>
    <xf numFmtId="0" fontId="9" fillId="17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1" borderId="11" xfId="1" applyFont="1" applyFill="1" applyBorder="1" applyAlignment="1">
      <alignment horizontal="center" vertical="center"/>
    </xf>
    <xf numFmtId="0" fontId="11" fillId="6" borderId="11" xfId="1" applyFont="1" applyFill="1" applyBorder="1" applyAlignment="1">
      <alignment horizontal="center" vertical="center"/>
    </xf>
    <xf numFmtId="0" fontId="11" fillId="15" borderId="11" xfId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shrinkToFit="1"/>
    </xf>
    <xf numFmtId="0" fontId="11" fillId="18" borderId="11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19" borderId="11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17" borderId="11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>
      <alignment horizontal="center" vertical="center" shrinkToFit="1"/>
    </xf>
    <xf numFmtId="0" fontId="11" fillId="17" borderId="11" xfId="0" applyFont="1" applyFill="1" applyBorder="1" applyAlignment="1">
      <alignment horizontal="center" vertical="center" shrinkToFit="1"/>
    </xf>
    <xf numFmtId="2" fontId="11" fillId="20" borderId="11" xfId="0" applyNumberFormat="1" applyFont="1" applyFill="1" applyBorder="1" applyAlignment="1">
      <alignment horizontal="center" vertical="center" shrinkToFit="1"/>
    </xf>
    <xf numFmtId="0" fontId="10" fillId="22" borderId="11" xfId="2" applyFont="1" applyFill="1" applyBorder="1"/>
    <xf numFmtId="0" fontId="9" fillId="21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28" fillId="0" borderId="0" xfId="0" applyFont="1"/>
    <xf numFmtId="0" fontId="6" fillId="0" borderId="0" xfId="0" applyFont="1" applyBorder="1" applyAlignment="1">
      <alignment horizontal="center"/>
    </xf>
    <xf numFmtId="0" fontId="27" fillId="0" borderId="11" xfId="0" applyFont="1" applyBorder="1"/>
    <xf numFmtId="0" fontId="16" fillId="0" borderId="0" xfId="2" applyFont="1" applyAlignment="1">
      <alignment horizontal="center" vertical="center"/>
    </xf>
    <xf numFmtId="0" fontId="13" fillId="9" borderId="0" xfId="0" applyFont="1" applyFill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 vertical="center"/>
    </xf>
    <xf numFmtId="0" fontId="11" fillId="14" borderId="3" xfId="0" applyFont="1" applyFill="1" applyBorder="1" applyAlignment="1">
      <alignment horizontal="center" textRotation="90"/>
    </xf>
    <xf numFmtId="0" fontId="11" fillId="14" borderId="6" xfId="0" applyFont="1" applyFill="1" applyBorder="1" applyAlignment="1">
      <alignment horizontal="center" textRotation="90"/>
    </xf>
    <xf numFmtId="0" fontId="11" fillId="14" borderId="9" xfId="0" applyFont="1" applyFill="1" applyBorder="1" applyAlignment="1">
      <alignment horizontal="center" textRotation="90"/>
    </xf>
    <xf numFmtId="0" fontId="14" fillId="3" borderId="11" xfId="0" applyFont="1" applyFill="1" applyBorder="1" applyAlignment="1">
      <alignment horizontal="center" textRotation="88"/>
    </xf>
    <xf numFmtId="0" fontId="11" fillId="15" borderId="11" xfId="0" applyFont="1" applyFill="1" applyBorder="1" applyAlignment="1">
      <alignment horizontal="center" textRotation="90"/>
    </xf>
    <xf numFmtId="0" fontId="11" fillId="0" borderId="3" xfId="0" applyFont="1" applyBorder="1" applyAlignment="1">
      <alignment horizontal="center" textRotation="90"/>
    </xf>
    <xf numFmtId="0" fontId="11" fillId="0" borderId="6" xfId="0" applyFont="1" applyBorder="1" applyAlignment="1">
      <alignment horizontal="center" textRotation="90"/>
    </xf>
    <xf numFmtId="0" fontId="11" fillId="0" borderId="9" xfId="0" applyFont="1" applyBorder="1" applyAlignment="1">
      <alignment horizontal="center" textRotation="90"/>
    </xf>
    <xf numFmtId="0" fontId="9" fillId="4" borderId="25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center" vertical="center" shrinkToFit="1"/>
    </xf>
    <xf numFmtId="0" fontId="9" fillId="4" borderId="27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textRotation="90"/>
    </xf>
    <xf numFmtId="0" fontId="11" fillId="10" borderId="11" xfId="0" applyFont="1" applyFill="1" applyBorder="1" applyAlignment="1">
      <alignment horizontal="center" textRotation="90"/>
    </xf>
    <xf numFmtId="0" fontId="7" fillId="19" borderId="11" xfId="0" applyFont="1" applyFill="1" applyBorder="1" applyAlignment="1">
      <alignment horizontal="center" vertical="center"/>
    </xf>
    <xf numFmtId="0" fontId="11" fillId="16" borderId="11" xfId="0" applyFont="1" applyFill="1" applyBorder="1" applyAlignment="1">
      <alignment horizontal="center" textRotation="90"/>
    </xf>
    <xf numFmtId="0" fontId="9" fillId="0" borderId="0" xfId="0" applyFont="1" applyAlignment="1">
      <alignment horizontal="center" vertical="center"/>
    </xf>
    <xf numFmtId="0" fontId="11" fillId="14" borderId="11" xfId="0" applyFont="1" applyFill="1" applyBorder="1" applyAlignment="1">
      <alignment horizontal="center" textRotation="90"/>
    </xf>
    <xf numFmtId="0" fontId="7" fillId="6" borderId="11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textRotation="90"/>
    </xf>
    <xf numFmtId="0" fontId="6" fillId="10" borderId="11" xfId="0" applyFont="1" applyFill="1" applyBorder="1" applyAlignment="1">
      <alignment horizontal="center" textRotation="90"/>
    </xf>
    <xf numFmtId="0" fontId="6" fillId="16" borderId="11" xfId="0" applyFont="1" applyFill="1" applyBorder="1" applyAlignment="1">
      <alignment horizontal="center" textRotation="90"/>
    </xf>
    <xf numFmtId="0" fontId="6" fillId="15" borderId="11" xfId="0" applyFont="1" applyFill="1" applyBorder="1" applyAlignment="1">
      <alignment horizontal="center" textRotation="90"/>
    </xf>
    <xf numFmtId="0" fontId="6" fillId="0" borderId="3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0" fontId="6" fillId="14" borderId="11" xfId="0" applyFont="1" applyFill="1" applyBorder="1" applyAlignment="1">
      <alignment horizontal="center" textRotation="90"/>
    </xf>
    <xf numFmtId="0" fontId="15" fillId="3" borderId="11" xfId="0" applyFont="1" applyFill="1" applyBorder="1" applyAlignment="1">
      <alignment horizontal="center" textRotation="88"/>
    </xf>
    <xf numFmtId="0" fontId="7" fillId="6" borderId="25" xfId="0" applyFont="1" applyFill="1" applyBorder="1" applyAlignment="1">
      <alignment horizontal="center" vertical="center" shrinkToFit="1"/>
    </xf>
    <xf numFmtId="0" fontId="7" fillId="6" borderId="26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center" shrinkToFit="1"/>
    </xf>
    <xf numFmtId="0" fontId="6" fillId="14" borderId="11" xfId="0" applyFont="1" applyFill="1" applyBorder="1" applyAlignment="1">
      <alignment horizontal="center" textRotation="88"/>
    </xf>
    <xf numFmtId="0" fontId="21" fillId="0" borderId="0" xfId="2" applyFont="1" applyAlignment="1">
      <alignment horizontal="center"/>
    </xf>
    <xf numFmtId="0" fontId="11" fillId="0" borderId="11" xfId="2" applyFont="1" applyBorder="1" applyAlignment="1">
      <alignment horizontal="center" textRotation="90"/>
    </xf>
    <xf numFmtId="0" fontId="9" fillId="4" borderId="25" xfId="2" applyFont="1" applyFill="1" applyBorder="1" applyAlignment="1">
      <alignment horizontal="center" vertical="center" shrinkToFit="1"/>
    </xf>
    <xf numFmtId="0" fontId="9" fillId="4" borderId="26" xfId="2" applyFont="1" applyFill="1" applyBorder="1" applyAlignment="1">
      <alignment horizontal="center" vertical="center" shrinkToFit="1"/>
    </xf>
    <xf numFmtId="0" fontId="9" fillId="4" borderId="27" xfId="2" applyFont="1" applyFill="1" applyBorder="1" applyAlignment="1">
      <alignment horizontal="center" vertical="center" shrinkToFit="1"/>
    </xf>
    <xf numFmtId="0" fontId="11" fillId="10" borderId="11" xfId="2" applyFont="1" applyFill="1" applyBorder="1" applyAlignment="1">
      <alignment horizontal="center" textRotation="90"/>
    </xf>
    <xf numFmtId="0" fontId="11" fillId="16" borderId="11" xfId="2" applyFont="1" applyFill="1" applyBorder="1" applyAlignment="1">
      <alignment horizontal="center" textRotation="90"/>
    </xf>
    <xf numFmtId="0" fontId="11" fillId="15" borderId="11" xfId="2" applyFont="1" applyFill="1" applyBorder="1" applyAlignment="1">
      <alignment horizontal="center" textRotation="90"/>
    </xf>
    <xf numFmtId="0" fontId="11" fillId="14" borderId="11" xfId="2" applyFont="1" applyFill="1" applyBorder="1" applyAlignment="1">
      <alignment horizontal="center" textRotation="90"/>
    </xf>
    <xf numFmtId="0" fontId="11" fillId="14" borderId="3" xfId="2" applyFont="1" applyFill="1" applyBorder="1" applyAlignment="1">
      <alignment horizontal="center" textRotation="90"/>
    </xf>
    <xf numFmtId="0" fontId="11" fillId="14" borderId="6" xfId="2" applyFont="1" applyFill="1" applyBorder="1" applyAlignment="1">
      <alignment horizontal="center" textRotation="90"/>
    </xf>
    <xf numFmtId="0" fontId="11" fillId="14" borderId="9" xfId="2" applyFont="1" applyFill="1" applyBorder="1" applyAlignment="1">
      <alignment horizontal="center" textRotation="90"/>
    </xf>
    <xf numFmtId="0" fontId="14" fillId="3" borderId="11" xfId="2" applyFont="1" applyFill="1" applyBorder="1" applyAlignment="1">
      <alignment horizontal="center" textRotation="88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20" borderId="11" xfId="0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textRotation="90"/>
    </xf>
    <xf numFmtId="0" fontId="11" fillId="0" borderId="6" xfId="2" applyFont="1" applyBorder="1" applyAlignment="1">
      <alignment horizontal="center" textRotation="90"/>
    </xf>
    <xf numFmtId="0" fontId="11" fillId="0" borderId="9" xfId="2" applyFont="1" applyBorder="1" applyAlignment="1">
      <alignment horizontal="center" textRotation="90"/>
    </xf>
    <xf numFmtId="0" fontId="9" fillId="3" borderId="11" xfId="0" applyFont="1" applyFill="1" applyBorder="1" applyAlignment="1">
      <alignment horizontal="center" vertical="center" wrapText="1"/>
    </xf>
    <xf numFmtId="0" fontId="9" fillId="21" borderId="11" xfId="0" applyFont="1" applyFill="1" applyBorder="1" applyAlignment="1">
      <alignment horizontal="center" vertical="center" shrinkToFit="1"/>
    </xf>
    <xf numFmtId="0" fontId="9" fillId="6" borderId="11" xfId="0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 vertical="center"/>
    </xf>
    <xf numFmtId="0" fontId="9" fillId="6" borderId="11" xfId="2" applyFont="1" applyFill="1" applyBorder="1" applyAlignment="1">
      <alignment horizontal="center" vertical="center" shrinkToFit="1"/>
    </xf>
    <xf numFmtId="0" fontId="9" fillId="6" borderId="25" xfId="2" applyFont="1" applyFill="1" applyBorder="1" applyAlignment="1">
      <alignment horizontal="center" vertical="center" shrinkToFit="1"/>
    </xf>
    <xf numFmtId="0" fontId="9" fillId="6" borderId="26" xfId="2" applyFont="1" applyFill="1" applyBorder="1" applyAlignment="1">
      <alignment horizontal="center" vertical="center" shrinkToFit="1"/>
    </xf>
    <xf numFmtId="0" fontId="9" fillId="6" borderId="27" xfId="2" applyFont="1" applyFill="1" applyBorder="1" applyAlignment="1">
      <alignment horizontal="center" vertical="center" shrinkToFit="1"/>
    </xf>
    <xf numFmtId="0" fontId="11" fillId="14" borderId="11" xfId="2" applyFont="1" applyFill="1" applyBorder="1" applyAlignment="1">
      <alignment horizontal="center" textRotation="88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1" fillId="0" borderId="0" xfId="0" applyFont="1" applyAlignment="1">
      <alignment horizontal="center"/>
    </xf>
    <xf numFmtId="0" fontId="27" fillId="0" borderId="11" xfId="0" applyFont="1" applyBorder="1" applyAlignment="1">
      <alignment shrinkToFit="1"/>
    </xf>
    <xf numFmtId="0" fontId="6" fillId="0" borderId="11" xfId="0" applyFont="1" applyBorder="1" applyAlignment="1">
      <alignment shrinkToFi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1576390</xdr:colOff>
      <xdr:row>24</xdr:row>
      <xdr:rowOff>28575</xdr:rowOff>
    </xdr:from>
    <xdr:to>
      <xdr:col>2</xdr:col>
      <xdr:colOff>1062040</xdr:colOff>
      <xdr:row>24</xdr:row>
      <xdr:rowOff>28575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2185990" y="67151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1314453</xdr:colOff>
      <xdr:row>24</xdr:row>
      <xdr:rowOff>28575</xdr:rowOff>
    </xdr:from>
    <xdr:to>
      <xdr:col>4</xdr:col>
      <xdr:colOff>542928</xdr:colOff>
      <xdr:row>24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019553" y="671512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333375</xdr:colOff>
      <xdr:row>20</xdr:row>
      <xdr:rowOff>0</xdr:rowOff>
    </xdr:from>
    <xdr:to>
      <xdr:col>2</xdr:col>
      <xdr:colOff>581025</xdr:colOff>
      <xdr:row>20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942975" y="5724525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20</xdr:row>
      <xdr:rowOff>254793</xdr:rowOff>
    </xdr:from>
    <xdr:to>
      <xdr:col>4</xdr:col>
      <xdr:colOff>647700</xdr:colOff>
      <xdr:row>20</xdr:row>
      <xdr:rowOff>259555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914400" y="5979318"/>
          <a:ext cx="4972050" cy="47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1404934</xdr:colOff>
      <xdr:row>150</xdr:row>
      <xdr:rowOff>2381</xdr:rowOff>
    </xdr:from>
    <xdr:to>
      <xdr:col>2</xdr:col>
      <xdr:colOff>1757359</xdr:colOff>
      <xdr:row>150</xdr:row>
      <xdr:rowOff>2381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V="1">
          <a:off x="2014534" y="44036456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304800</xdr:colOff>
      <xdr:row>149</xdr:row>
      <xdr:rowOff>342900</xdr:rowOff>
    </xdr:from>
    <xdr:to>
      <xdr:col>5</xdr:col>
      <xdr:colOff>381000</xdr:colOff>
      <xdr:row>149</xdr:row>
      <xdr:rowOff>342900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5543550" y="4403407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19</xdr:row>
      <xdr:rowOff>342900</xdr:rowOff>
    </xdr:from>
    <xdr:to>
      <xdr:col>4</xdr:col>
      <xdr:colOff>657225</xdr:colOff>
      <xdr:row>19</xdr:row>
      <xdr:rowOff>342900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3524250" y="5657850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342903</xdr:colOff>
      <xdr:row>50</xdr:row>
      <xdr:rowOff>0</xdr:rowOff>
    </xdr:from>
    <xdr:to>
      <xdr:col>4</xdr:col>
      <xdr:colOff>209553</xdr:colOff>
      <xdr:row>50</xdr:row>
      <xdr:rowOff>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3048003" y="13820775"/>
          <a:ext cx="2400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1183483</xdr:colOff>
      <xdr:row>111</xdr:row>
      <xdr:rowOff>0</xdr:rowOff>
    </xdr:from>
    <xdr:to>
      <xdr:col>2</xdr:col>
      <xdr:colOff>1307308</xdr:colOff>
      <xdr:row>111</xdr:row>
      <xdr:rowOff>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1793083" y="324040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1369216</xdr:colOff>
      <xdr:row>148</xdr:row>
      <xdr:rowOff>2380</xdr:rowOff>
    </xdr:from>
    <xdr:to>
      <xdr:col>2</xdr:col>
      <xdr:colOff>1721641</xdr:colOff>
      <xdr:row>148</xdr:row>
      <xdr:rowOff>2380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 flipV="1">
          <a:off x="1978816" y="4348400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257176</xdr:colOff>
      <xdr:row>148</xdr:row>
      <xdr:rowOff>2381</xdr:rowOff>
    </xdr:from>
    <xdr:to>
      <xdr:col>5</xdr:col>
      <xdr:colOff>333376</xdr:colOff>
      <xdr:row>148</xdr:row>
      <xdr:rowOff>2381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5495926" y="43484006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800098</xdr:colOff>
      <xdr:row>179</xdr:row>
      <xdr:rowOff>2381</xdr:rowOff>
    </xdr:from>
    <xdr:to>
      <xdr:col>2</xdr:col>
      <xdr:colOff>685798</xdr:colOff>
      <xdr:row>179</xdr:row>
      <xdr:rowOff>2381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1409698" y="52866131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1057278</xdr:colOff>
      <xdr:row>206</xdr:row>
      <xdr:rowOff>0</xdr:rowOff>
    </xdr:from>
    <xdr:to>
      <xdr:col>2</xdr:col>
      <xdr:colOff>1181103</xdr:colOff>
      <xdr:row>206</xdr:row>
      <xdr:rowOff>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1666878" y="614076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1085852</xdr:colOff>
      <xdr:row>208</xdr:row>
      <xdr:rowOff>297657</xdr:rowOff>
    </xdr:from>
    <xdr:to>
      <xdr:col>2</xdr:col>
      <xdr:colOff>295278</xdr:colOff>
      <xdr:row>208</xdr:row>
      <xdr:rowOff>297657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1695452" y="62314932"/>
          <a:ext cx="13049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604843</xdr:colOff>
      <xdr:row>83</xdr:row>
      <xdr:rowOff>9525</xdr:rowOff>
    </xdr:from>
    <xdr:to>
      <xdr:col>1</xdr:col>
      <xdr:colOff>2062168</xdr:colOff>
      <xdr:row>83</xdr:row>
      <xdr:rowOff>9525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1214443" y="23707725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335761</xdr:colOff>
      <xdr:row>83</xdr:row>
      <xdr:rowOff>28575</xdr:rowOff>
    </xdr:from>
    <xdr:to>
      <xdr:col>3</xdr:col>
      <xdr:colOff>173836</xdr:colOff>
      <xdr:row>83</xdr:row>
      <xdr:rowOff>28575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3040861" y="23726775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72571</xdr:colOff>
      <xdr:row>22</xdr:row>
      <xdr:rowOff>27216</xdr:rowOff>
    </xdr:from>
    <xdr:to>
      <xdr:col>44</xdr:col>
      <xdr:colOff>136071</xdr:colOff>
      <xdr:row>27</xdr:row>
      <xdr:rowOff>190500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2563928" y="9579430"/>
          <a:ext cx="3764643" cy="19322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20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(นางเพ็ญจันทร์ สินธุเขต)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ผอ.ร.ร.ร่วมราษฎร์วิทยานุกูล</a:t>
          </a:r>
        </a:p>
        <a:p>
          <a:pPr algn="ctr" rtl="0">
            <a:defRPr sz="1000"/>
          </a:pPr>
          <a:r>
            <a:rPr lang="th-TH" sz="20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 / เดือน /ปี </a:t>
          </a:r>
          <a:r>
            <a:rPr lang="en-US" sz="20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23 </a:t>
          </a:r>
          <a:r>
            <a:rPr lang="th-TH" sz="20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มิถุนายน </a:t>
          </a:r>
          <a:r>
            <a:rPr lang="en-US" sz="20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2560</a:t>
          </a:r>
          <a:endParaRPr lang="th-TH" sz="20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317500</xdr:colOff>
      <xdr:row>22</xdr:row>
      <xdr:rowOff>222250</xdr:rowOff>
    </xdr:from>
    <xdr:to>
      <xdr:col>44</xdr:col>
      <xdr:colOff>508000</xdr:colOff>
      <xdr:row>29</xdr:row>
      <xdr:rowOff>158750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12731750" y="9810750"/>
          <a:ext cx="3921125" cy="2238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2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2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2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(นางเพ็ญจันทร์ สินธุเขต)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ตำแหน่ง ผอ.ร.ร</a:t>
          </a:r>
          <a:r>
            <a:rPr lang="en-US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.</a:t>
          </a: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ร่วมราษฎร์วิทยานุกูล</a:t>
          </a:r>
        </a:p>
        <a:p>
          <a:pPr algn="ctr" rtl="0">
            <a:defRPr sz="1000"/>
          </a:pP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วัน / เดือน /ปี </a:t>
          </a:r>
          <a:r>
            <a:rPr lang="en-US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23 </a:t>
          </a:r>
          <a:r>
            <a:rPr lang="th-TH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มิถุนายน </a:t>
          </a:r>
          <a:r>
            <a:rPr lang="en-US" sz="2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2560</a:t>
          </a:r>
          <a:endParaRPr lang="th-TH" sz="2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28"/>
  <sheetViews>
    <sheetView zoomScale="80" zoomScaleNormal="80" workbookViewId="0">
      <selection activeCell="E88" sqref="E88"/>
    </sheetView>
  </sheetViews>
  <sheetFormatPr defaultRowHeight="24" x14ac:dyDescent="0.55000000000000004"/>
  <cols>
    <col min="1" max="1" width="9.140625" style="52"/>
    <col min="2" max="2" width="31.42578125" style="52" customWidth="1"/>
    <col min="3" max="3" width="28.85546875" style="52" customWidth="1"/>
    <col min="4" max="4" width="9.140625" style="52"/>
    <col min="5" max="5" width="14" style="52" customWidth="1"/>
    <col min="6" max="6" width="10.28515625" style="52" customWidth="1"/>
    <col min="7" max="7" width="1.28515625" style="52" customWidth="1"/>
    <col min="8" max="16384" width="9.140625" style="52"/>
  </cols>
  <sheetData>
    <row r="1" spans="1:6" ht="29.25" x14ac:dyDescent="0.55000000000000004">
      <c r="A1" s="227" t="s">
        <v>159</v>
      </c>
      <c r="B1" s="227"/>
      <c r="C1" s="227"/>
      <c r="D1" s="227"/>
      <c r="E1" s="227"/>
      <c r="F1" s="227"/>
    </row>
    <row r="2" spans="1:6" ht="8.25" customHeight="1" x14ac:dyDescent="0.55000000000000004"/>
    <row r="3" spans="1:6" s="56" customFormat="1" ht="30.75" customHeight="1" x14ac:dyDescent="0.5">
      <c r="A3" s="53" t="s">
        <v>233</v>
      </c>
      <c r="B3" s="54"/>
      <c r="C3" s="54"/>
      <c r="D3" s="54"/>
      <c r="E3" s="54"/>
      <c r="F3" s="55"/>
    </row>
    <row r="4" spans="1:6" s="56" customFormat="1" ht="12.75" customHeight="1" x14ac:dyDescent="0.5">
      <c r="A4" s="57"/>
      <c r="B4" s="58"/>
      <c r="C4" s="58"/>
      <c r="D4" s="58"/>
      <c r="E4" s="58"/>
      <c r="F4" s="59"/>
    </row>
    <row r="5" spans="1:6" s="56" customFormat="1" ht="21.75" x14ac:dyDescent="0.5">
      <c r="A5" s="60" t="s">
        <v>234</v>
      </c>
      <c r="B5" s="58"/>
      <c r="C5" s="58"/>
      <c r="D5" s="58"/>
      <c r="E5" s="58"/>
      <c r="F5" s="59"/>
    </row>
    <row r="6" spans="1:6" s="56" customFormat="1" ht="21.75" x14ac:dyDescent="0.5">
      <c r="A6" s="60" t="s">
        <v>235</v>
      </c>
      <c r="B6" s="58"/>
      <c r="C6" s="58"/>
      <c r="D6" s="58"/>
      <c r="E6" s="58"/>
      <c r="F6" s="59"/>
    </row>
    <row r="7" spans="1:6" s="56" customFormat="1" ht="21.75" x14ac:dyDescent="0.5">
      <c r="A7" s="60" t="s">
        <v>236</v>
      </c>
      <c r="B7" s="58"/>
      <c r="C7" s="58"/>
      <c r="D7" s="58"/>
      <c r="E7" s="58"/>
      <c r="F7" s="59"/>
    </row>
    <row r="8" spans="1:6" s="56" customFormat="1" ht="21.75" x14ac:dyDescent="0.5">
      <c r="A8" s="60" t="s">
        <v>237</v>
      </c>
      <c r="B8" s="58"/>
      <c r="C8" s="58"/>
      <c r="D8" s="58"/>
      <c r="E8" s="58"/>
      <c r="F8" s="59"/>
    </row>
    <row r="9" spans="1:6" s="56" customFormat="1" ht="21.75" x14ac:dyDescent="0.5">
      <c r="A9" s="60" t="s">
        <v>238</v>
      </c>
      <c r="B9" s="58"/>
      <c r="C9" s="58"/>
      <c r="D9" s="58"/>
      <c r="E9" s="58"/>
      <c r="F9" s="59"/>
    </row>
    <row r="10" spans="1:6" s="56" customFormat="1" ht="21.75" x14ac:dyDescent="0.5">
      <c r="A10" s="60" t="s">
        <v>239</v>
      </c>
      <c r="B10" s="58"/>
      <c r="C10" s="58"/>
      <c r="D10" s="58"/>
      <c r="E10" s="58"/>
      <c r="F10" s="59"/>
    </row>
    <row r="11" spans="1:6" s="56" customFormat="1" ht="21.75" x14ac:dyDescent="0.5">
      <c r="A11" s="61"/>
      <c r="B11" s="62"/>
      <c r="C11" s="62"/>
      <c r="D11" s="62"/>
      <c r="E11" s="62"/>
      <c r="F11" s="63"/>
    </row>
    <row r="12" spans="1:6" s="56" customFormat="1" ht="21.75" x14ac:dyDescent="0.5">
      <c r="A12" s="58"/>
      <c r="B12" s="58"/>
      <c r="C12" s="58"/>
      <c r="D12" s="58"/>
      <c r="E12" s="58"/>
      <c r="F12" s="58"/>
    </row>
    <row r="13" spans="1:6" s="56" customFormat="1" ht="33" customHeight="1" x14ac:dyDescent="0.5">
      <c r="A13" s="53" t="s">
        <v>59</v>
      </c>
      <c r="B13" s="54"/>
      <c r="C13" s="54"/>
      <c r="D13" s="54"/>
      <c r="E13" s="54"/>
      <c r="F13" s="55"/>
    </row>
    <row r="14" spans="1:6" s="56" customFormat="1" ht="21.75" x14ac:dyDescent="0.5">
      <c r="A14" s="60"/>
      <c r="B14" s="58"/>
      <c r="C14" s="58"/>
      <c r="D14" s="58"/>
      <c r="E14" s="58"/>
      <c r="F14" s="59"/>
    </row>
    <row r="15" spans="1:6" s="56" customFormat="1" ht="21.75" x14ac:dyDescent="0.5">
      <c r="A15" s="64" t="s">
        <v>16</v>
      </c>
      <c r="B15" s="58"/>
      <c r="C15" s="58"/>
      <c r="D15" s="65" t="s">
        <v>240</v>
      </c>
      <c r="E15" s="66"/>
      <c r="F15" s="59"/>
    </row>
    <row r="16" spans="1:6" s="56" customFormat="1" ht="21.75" x14ac:dyDescent="0.5">
      <c r="A16" s="64" t="s">
        <v>17</v>
      </c>
      <c r="B16" s="58"/>
      <c r="C16" s="58"/>
      <c r="D16" s="65" t="s">
        <v>241</v>
      </c>
      <c r="E16" s="66"/>
      <c r="F16" s="59"/>
    </row>
    <row r="17" spans="1:6" s="56" customFormat="1" ht="21.75" x14ac:dyDescent="0.5">
      <c r="A17" s="64" t="s">
        <v>18</v>
      </c>
      <c r="B17" s="58"/>
      <c r="C17" s="58"/>
      <c r="D17" s="65" t="s">
        <v>240</v>
      </c>
      <c r="E17" s="66"/>
      <c r="F17" s="59"/>
    </row>
    <row r="18" spans="1:6" s="56" customFormat="1" ht="21.75" x14ac:dyDescent="0.5">
      <c r="A18" s="64" t="s">
        <v>17</v>
      </c>
      <c r="B18" s="58"/>
      <c r="C18" s="58"/>
      <c r="D18" s="65" t="s">
        <v>242</v>
      </c>
      <c r="E18" s="66"/>
      <c r="F18" s="59"/>
    </row>
    <row r="19" spans="1:6" s="56" customFormat="1" ht="21.75" x14ac:dyDescent="0.5">
      <c r="A19" s="64" t="s">
        <v>160</v>
      </c>
      <c r="B19" s="58"/>
      <c r="C19" s="58"/>
      <c r="D19" s="58"/>
      <c r="E19" s="58"/>
      <c r="F19" s="59"/>
    </row>
    <row r="20" spans="1:6" s="68" customFormat="1" ht="32.25" customHeight="1" x14ac:dyDescent="0.45">
      <c r="A20" s="64" t="s">
        <v>243</v>
      </c>
      <c r="B20" s="66"/>
      <c r="C20" s="66"/>
      <c r="D20" s="66"/>
      <c r="E20" s="66"/>
      <c r="F20" s="67"/>
    </row>
    <row r="21" spans="1:6" s="68" customFormat="1" ht="21" x14ac:dyDescent="0.45">
      <c r="A21" s="64"/>
      <c r="B21" s="66" t="s">
        <v>244</v>
      </c>
      <c r="C21" s="66"/>
      <c r="D21" s="69" t="s">
        <v>245</v>
      </c>
      <c r="E21" s="66"/>
      <c r="F21" s="67"/>
    </row>
    <row r="22" spans="1:6" s="68" customFormat="1" ht="21" x14ac:dyDescent="0.45">
      <c r="A22" s="64"/>
      <c r="B22" s="66"/>
      <c r="C22" s="70">
        <v>2</v>
      </c>
      <c r="D22" s="66"/>
      <c r="E22" s="66"/>
      <c r="F22" s="67"/>
    </row>
    <row r="23" spans="1:6" s="68" customFormat="1" ht="12.75" customHeight="1" thickBot="1" x14ac:dyDescent="0.5">
      <c r="A23" s="64"/>
      <c r="B23" s="66"/>
      <c r="C23" s="66"/>
      <c r="D23" s="66"/>
      <c r="E23" s="66"/>
      <c r="F23" s="67"/>
    </row>
    <row r="24" spans="1:6" s="68" customFormat="1" ht="21" x14ac:dyDescent="0.45">
      <c r="A24" s="64"/>
      <c r="B24" s="71" t="s">
        <v>161</v>
      </c>
      <c r="C24" s="72"/>
      <c r="D24" s="72"/>
      <c r="E24" s="73"/>
      <c r="F24" s="67"/>
    </row>
    <row r="25" spans="1:6" s="68" customFormat="1" ht="21.75" thickBot="1" x14ac:dyDescent="0.5">
      <c r="A25" s="64"/>
      <c r="B25" s="74"/>
      <c r="C25" s="75" t="s">
        <v>19</v>
      </c>
      <c r="D25" s="75" t="s">
        <v>19</v>
      </c>
      <c r="E25" s="76"/>
      <c r="F25" s="67"/>
    </row>
    <row r="26" spans="1:6" s="68" customFormat="1" ht="21" x14ac:dyDescent="0.45">
      <c r="A26" s="64"/>
      <c r="B26" s="66"/>
      <c r="C26" s="66"/>
      <c r="D26" s="66"/>
      <c r="E26" s="66"/>
      <c r="F26" s="67"/>
    </row>
    <row r="27" spans="1:6" s="56" customFormat="1" ht="21.75" x14ac:dyDescent="0.5">
      <c r="A27" s="64" t="s">
        <v>20</v>
      </c>
      <c r="B27" s="58"/>
      <c r="C27" s="58"/>
      <c r="D27" s="58"/>
      <c r="E27" s="58"/>
      <c r="F27" s="59"/>
    </row>
    <row r="28" spans="1:6" s="56" customFormat="1" ht="21.75" x14ac:dyDescent="0.5">
      <c r="A28" s="60" t="s">
        <v>21</v>
      </c>
      <c r="B28" s="58"/>
      <c r="C28" s="58"/>
      <c r="D28" s="58"/>
      <c r="E28" s="58"/>
      <c r="F28" s="59"/>
    </row>
    <row r="29" spans="1:6" s="56" customFormat="1" ht="21.75" x14ac:dyDescent="0.5">
      <c r="A29" s="60" t="s">
        <v>22</v>
      </c>
      <c r="B29" s="58"/>
      <c r="C29" s="58"/>
      <c r="D29" s="58"/>
      <c r="E29" s="58"/>
      <c r="F29" s="59"/>
    </row>
    <row r="30" spans="1:6" s="56" customFormat="1" ht="21.75" x14ac:dyDescent="0.5">
      <c r="A30" s="60" t="s">
        <v>23</v>
      </c>
      <c r="B30" s="58"/>
      <c r="C30" s="58"/>
      <c r="D30" s="58"/>
      <c r="E30" s="58"/>
      <c r="F30" s="59"/>
    </row>
    <row r="31" spans="1:6" s="56" customFormat="1" ht="21.75" x14ac:dyDescent="0.5">
      <c r="A31" s="60" t="s">
        <v>24</v>
      </c>
      <c r="B31" s="58"/>
      <c r="C31" s="58"/>
      <c r="D31" s="58"/>
      <c r="E31" s="58"/>
      <c r="F31" s="59"/>
    </row>
    <row r="32" spans="1:6" s="56" customFormat="1" ht="21.75" x14ac:dyDescent="0.5">
      <c r="A32" s="60" t="s">
        <v>25</v>
      </c>
      <c r="B32" s="58"/>
      <c r="C32" s="58"/>
      <c r="D32" s="58"/>
      <c r="E32" s="58"/>
      <c r="F32" s="59"/>
    </row>
    <row r="33" spans="1:6" s="56" customFormat="1" ht="13.5" customHeight="1" x14ac:dyDescent="0.5">
      <c r="A33" s="60"/>
      <c r="B33" s="58"/>
      <c r="C33" s="58"/>
      <c r="D33" s="58"/>
      <c r="E33" s="58"/>
      <c r="F33" s="59"/>
    </row>
    <row r="34" spans="1:6" s="56" customFormat="1" ht="21.75" x14ac:dyDescent="0.5">
      <c r="A34" s="57" t="s">
        <v>246</v>
      </c>
      <c r="B34" s="58"/>
      <c r="C34" s="58"/>
      <c r="D34" s="58"/>
      <c r="E34" s="58"/>
      <c r="F34" s="59"/>
    </row>
    <row r="35" spans="1:6" s="56" customFormat="1" ht="21.75" x14ac:dyDescent="0.5">
      <c r="A35" s="60" t="s">
        <v>101</v>
      </c>
      <c r="B35" s="58"/>
      <c r="C35" s="58"/>
      <c r="D35" s="58"/>
      <c r="E35" s="58"/>
      <c r="F35" s="59"/>
    </row>
    <row r="36" spans="1:6" s="56" customFormat="1" ht="21.75" x14ac:dyDescent="0.5">
      <c r="A36" s="61" t="s">
        <v>102</v>
      </c>
      <c r="B36" s="62"/>
      <c r="C36" s="62"/>
      <c r="D36" s="62"/>
      <c r="E36" s="62"/>
      <c r="F36" s="63"/>
    </row>
    <row r="37" spans="1:6" s="56" customFormat="1" ht="9" customHeight="1" x14ac:dyDescent="0.5"/>
    <row r="38" spans="1:6" s="56" customFormat="1" ht="21.75" x14ac:dyDescent="0.5"/>
    <row r="39" spans="1:6" s="56" customFormat="1" ht="36.75" customHeight="1" x14ac:dyDescent="0.5">
      <c r="A39" s="53" t="s">
        <v>166</v>
      </c>
      <c r="B39" s="54"/>
      <c r="C39" s="54"/>
      <c r="D39" s="54"/>
      <c r="E39" s="54"/>
      <c r="F39" s="55"/>
    </row>
    <row r="40" spans="1:6" s="56" customFormat="1" ht="9.75" customHeight="1" x14ac:dyDescent="0.5">
      <c r="A40" s="60"/>
      <c r="B40" s="58"/>
      <c r="C40" s="58"/>
      <c r="D40" s="58"/>
      <c r="E40" s="58"/>
      <c r="F40" s="59"/>
    </row>
    <row r="41" spans="1:6" s="56" customFormat="1" ht="21.75" x14ac:dyDescent="0.5">
      <c r="A41" s="64" t="s">
        <v>16</v>
      </c>
      <c r="B41" s="58"/>
      <c r="C41" s="58"/>
      <c r="D41" s="65" t="s">
        <v>28</v>
      </c>
      <c r="E41" s="58"/>
      <c r="F41" s="59"/>
    </row>
    <row r="42" spans="1:6" s="56" customFormat="1" ht="21.75" x14ac:dyDescent="0.5">
      <c r="A42" s="64" t="s">
        <v>17</v>
      </c>
      <c r="B42" s="58"/>
      <c r="C42" s="58"/>
      <c r="D42" s="65" t="s">
        <v>29</v>
      </c>
      <c r="E42" s="58"/>
      <c r="F42" s="59"/>
    </row>
    <row r="43" spans="1:6" s="56" customFormat="1" ht="21.75" x14ac:dyDescent="0.5">
      <c r="A43" s="64" t="s">
        <v>18</v>
      </c>
      <c r="B43" s="58"/>
      <c r="C43" s="58"/>
      <c r="D43" s="65" t="s">
        <v>28</v>
      </c>
      <c r="E43" s="58"/>
      <c r="F43" s="59"/>
    </row>
    <row r="44" spans="1:6" s="56" customFormat="1" ht="21.75" x14ac:dyDescent="0.5">
      <c r="A44" s="64" t="s">
        <v>17</v>
      </c>
      <c r="B44" s="58"/>
      <c r="C44" s="58"/>
      <c r="D44" s="65" t="s">
        <v>30</v>
      </c>
      <c r="E44" s="58"/>
      <c r="F44" s="59"/>
    </row>
    <row r="45" spans="1:6" s="56" customFormat="1" ht="21.75" x14ac:dyDescent="0.5">
      <c r="A45" s="64" t="s">
        <v>31</v>
      </c>
      <c r="B45" s="58"/>
      <c r="C45" s="58"/>
      <c r="D45" s="65" t="s">
        <v>32</v>
      </c>
      <c r="E45" s="58"/>
      <c r="F45" s="59"/>
    </row>
    <row r="46" spans="1:6" s="56" customFormat="1" ht="21.75" x14ac:dyDescent="0.5">
      <c r="A46" s="64" t="s">
        <v>17</v>
      </c>
      <c r="B46" s="58"/>
      <c r="C46" s="58"/>
      <c r="D46" s="65" t="s">
        <v>30</v>
      </c>
      <c r="E46" s="58"/>
      <c r="F46" s="59"/>
    </row>
    <row r="47" spans="1:6" s="56" customFormat="1" ht="21.75" x14ac:dyDescent="0.5">
      <c r="A47" s="64"/>
      <c r="B47" s="58"/>
      <c r="C47" s="58"/>
      <c r="D47" s="58"/>
      <c r="E47" s="58"/>
      <c r="F47" s="59"/>
    </row>
    <row r="48" spans="1:6" s="56" customFormat="1" ht="27" customHeight="1" x14ac:dyDescent="0.5">
      <c r="A48" s="64" t="s">
        <v>162</v>
      </c>
      <c r="B48" s="58"/>
      <c r="C48" s="58"/>
      <c r="D48" s="58"/>
      <c r="E48" s="58"/>
      <c r="F48" s="59"/>
    </row>
    <row r="49" spans="1:6" s="56" customFormat="1" ht="27" customHeight="1" x14ac:dyDescent="0.5">
      <c r="A49" s="64" t="s">
        <v>167</v>
      </c>
      <c r="B49" s="58"/>
      <c r="C49" s="58"/>
      <c r="D49" s="58"/>
      <c r="E49" s="58"/>
      <c r="F49" s="59"/>
    </row>
    <row r="50" spans="1:6" s="56" customFormat="1" ht="26.25" customHeight="1" x14ac:dyDescent="0.5">
      <c r="A50" s="60"/>
      <c r="B50" s="66" t="s">
        <v>168</v>
      </c>
      <c r="C50" s="58"/>
      <c r="D50" s="58"/>
      <c r="E50" s="58"/>
      <c r="F50" s="59"/>
    </row>
    <row r="51" spans="1:6" s="56" customFormat="1" ht="21.75" x14ac:dyDescent="0.5">
      <c r="A51" s="64"/>
      <c r="B51" s="58"/>
      <c r="C51" s="77" t="s">
        <v>169</v>
      </c>
      <c r="D51" s="58"/>
      <c r="E51" s="58"/>
      <c r="F51" s="59"/>
    </row>
    <row r="52" spans="1:6" s="56" customFormat="1" ht="22.5" thickBot="1" x14ac:dyDescent="0.55000000000000004">
      <c r="A52" s="60"/>
      <c r="B52" s="58"/>
      <c r="C52" s="58"/>
      <c r="D52" s="58"/>
      <c r="E52" s="58"/>
      <c r="F52" s="59"/>
    </row>
    <row r="53" spans="1:6" s="68" customFormat="1" ht="35.25" customHeight="1" x14ac:dyDescent="0.45">
      <c r="A53" s="78" t="s">
        <v>170</v>
      </c>
      <c r="B53" s="72"/>
      <c r="C53" s="72"/>
      <c r="D53" s="72"/>
      <c r="E53" s="73"/>
      <c r="F53" s="79"/>
    </row>
    <row r="54" spans="1:6" s="68" customFormat="1" ht="17.25" customHeight="1" thickBot="1" x14ac:dyDescent="0.5">
      <c r="A54" s="80"/>
      <c r="B54" s="81"/>
      <c r="C54" s="75"/>
      <c r="D54" s="75"/>
      <c r="E54" s="76"/>
      <c r="F54" s="79"/>
    </row>
    <row r="55" spans="1:6" s="56" customFormat="1" ht="21.75" x14ac:dyDescent="0.5">
      <c r="A55" s="60"/>
      <c r="B55" s="58"/>
      <c r="C55" s="58"/>
      <c r="D55" s="58"/>
      <c r="E55" s="58"/>
      <c r="F55" s="59"/>
    </row>
    <row r="56" spans="1:6" s="56" customFormat="1" ht="21.75" x14ac:dyDescent="0.5">
      <c r="A56" s="64" t="s">
        <v>20</v>
      </c>
      <c r="B56" s="58"/>
      <c r="C56" s="58"/>
      <c r="D56" s="58"/>
      <c r="E56" s="58"/>
      <c r="F56" s="59"/>
    </row>
    <row r="57" spans="1:6" s="56" customFormat="1" ht="21.75" x14ac:dyDescent="0.5">
      <c r="A57" s="60" t="s">
        <v>21</v>
      </c>
      <c r="B57" s="58"/>
      <c r="C57" s="58"/>
      <c r="D57" s="58"/>
      <c r="E57" s="58"/>
      <c r="F57" s="59"/>
    </row>
    <row r="58" spans="1:6" s="56" customFormat="1" ht="21.75" x14ac:dyDescent="0.5">
      <c r="A58" s="60" t="s">
        <v>22</v>
      </c>
      <c r="B58" s="58"/>
      <c r="C58" s="58"/>
      <c r="D58" s="58"/>
      <c r="E58" s="58"/>
      <c r="F58" s="59"/>
    </row>
    <row r="59" spans="1:6" s="56" customFormat="1" ht="21.75" x14ac:dyDescent="0.5">
      <c r="A59" s="60" t="s">
        <v>23</v>
      </c>
      <c r="B59" s="58"/>
      <c r="C59" s="58"/>
      <c r="D59" s="58"/>
      <c r="E59" s="58"/>
      <c r="F59" s="59"/>
    </row>
    <row r="60" spans="1:6" s="56" customFormat="1" ht="21.75" x14ac:dyDescent="0.5">
      <c r="A60" s="60" t="s">
        <v>24</v>
      </c>
      <c r="B60" s="58"/>
      <c r="C60" s="58"/>
      <c r="D60" s="58"/>
      <c r="E60" s="58"/>
      <c r="F60" s="59"/>
    </row>
    <row r="61" spans="1:6" s="56" customFormat="1" ht="21.75" x14ac:dyDescent="0.5">
      <c r="A61" s="60" t="s">
        <v>25</v>
      </c>
      <c r="B61" s="58"/>
      <c r="C61" s="58"/>
      <c r="D61" s="58"/>
      <c r="E61" s="58"/>
      <c r="F61" s="59"/>
    </row>
    <row r="62" spans="1:6" s="56" customFormat="1" ht="21.75" x14ac:dyDescent="0.5">
      <c r="A62" s="60"/>
      <c r="B62" s="58"/>
      <c r="C62" s="58"/>
      <c r="D62" s="58"/>
      <c r="E62" s="58"/>
      <c r="F62" s="59"/>
    </row>
    <row r="63" spans="1:6" s="56" customFormat="1" ht="29.25" customHeight="1" x14ac:dyDescent="0.5">
      <c r="A63" s="57" t="s">
        <v>246</v>
      </c>
      <c r="B63" s="58"/>
      <c r="C63" s="58"/>
      <c r="D63" s="58"/>
      <c r="E63" s="58"/>
      <c r="F63" s="59"/>
    </row>
    <row r="64" spans="1:6" s="56" customFormat="1" ht="21.75" x14ac:dyDescent="0.5">
      <c r="A64" s="60" t="s">
        <v>26</v>
      </c>
      <c r="B64" s="58"/>
      <c r="C64" s="58"/>
      <c r="D64" s="58"/>
      <c r="E64" s="58"/>
      <c r="F64" s="59"/>
    </row>
    <row r="65" spans="1:6" s="58" customFormat="1" ht="21.75" x14ac:dyDescent="0.5">
      <c r="A65" s="60" t="s">
        <v>27</v>
      </c>
      <c r="F65" s="59"/>
    </row>
    <row r="66" spans="1:6" s="56" customFormat="1" ht="36" customHeight="1" x14ac:dyDescent="0.5">
      <c r="A66" s="61"/>
      <c r="B66" s="62"/>
      <c r="C66" s="62"/>
      <c r="D66" s="62"/>
      <c r="E66" s="62"/>
      <c r="F66" s="63"/>
    </row>
    <row r="67" spans="1:6" s="56" customFormat="1" ht="21.75" x14ac:dyDescent="0.5"/>
    <row r="68" spans="1:6" s="56" customFormat="1" ht="21.75" x14ac:dyDescent="0.5"/>
    <row r="69" spans="1:6" s="56" customFormat="1" ht="21.75" x14ac:dyDescent="0.5"/>
    <row r="70" spans="1:6" s="56" customFormat="1" ht="21.75" x14ac:dyDescent="0.5"/>
    <row r="71" spans="1:6" s="56" customFormat="1" ht="21.75" x14ac:dyDescent="0.5"/>
    <row r="72" spans="1:6" s="56" customFormat="1" ht="33" customHeight="1" x14ac:dyDescent="0.5">
      <c r="A72" s="53" t="s">
        <v>171</v>
      </c>
      <c r="B72" s="54"/>
      <c r="C72" s="54"/>
      <c r="D72" s="54"/>
      <c r="E72" s="54"/>
      <c r="F72" s="55"/>
    </row>
    <row r="73" spans="1:6" s="56" customFormat="1" ht="38.25" customHeight="1" x14ac:dyDescent="0.5">
      <c r="A73" s="60"/>
      <c r="B73" s="58"/>
      <c r="C73" s="58"/>
      <c r="D73" s="58"/>
      <c r="E73" s="58"/>
      <c r="F73" s="59"/>
    </row>
    <row r="74" spans="1:6" s="56" customFormat="1" ht="21.75" x14ac:dyDescent="0.5">
      <c r="A74" s="64" t="s">
        <v>16</v>
      </c>
      <c r="B74" s="58"/>
      <c r="C74" s="58"/>
      <c r="D74" s="65" t="s">
        <v>28</v>
      </c>
      <c r="E74" s="58"/>
      <c r="F74" s="59"/>
    </row>
    <row r="75" spans="1:6" s="56" customFormat="1" ht="21.75" x14ac:dyDescent="0.5">
      <c r="A75" s="64" t="s">
        <v>17</v>
      </c>
      <c r="B75" s="58"/>
      <c r="C75" s="58"/>
      <c r="D75" s="65" t="s">
        <v>29</v>
      </c>
      <c r="E75" s="58"/>
      <c r="F75" s="59"/>
    </row>
    <row r="76" spans="1:6" s="56" customFormat="1" ht="21.75" x14ac:dyDescent="0.5">
      <c r="A76" s="64" t="s">
        <v>18</v>
      </c>
      <c r="B76" s="58"/>
      <c r="C76" s="58"/>
      <c r="D76" s="65" t="s">
        <v>28</v>
      </c>
      <c r="E76" s="58"/>
      <c r="F76" s="59"/>
    </row>
    <row r="77" spans="1:6" s="56" customFormat="1" ht="21.75" x14ac:dyDescent="0.5">
      <c r="A77" s="64" t="s">
        <v>17</v>
      </c>
      <c r="B77" s="58"/>
      <c r="C77" s="58"/>
      <c r="D77" s="65" t="s">
        <v>30</v>
      </c>
      <c r="E77" s="58"/>
      <c r="F77" s="59"/>
    </row>
    <row r="78" spans="1:6" s="56" customFormat="1" ht="21.75" x14ac:dyDescent="0.5">
      <c r="A78" s="64" t="s">
        <v>31</v>
      </c>
      <c r="B78" s="58"/>
      <c r="C78" s="58"/>
      <c r="D78" s="65" t="s">
        <v>32</v>
      </c>
      <c r="E78" s="58"/>
      <c r="F78" s="59"/>
    </row>
    <row r="79" spans="1:6" s="56" customFormat="1" ht="21.75" x14ac:dyDescent="0.5">
      <c r="A79" s="64" t="s">
        <v>17</v>
      </c>
      <c r="B79" s="58"/>
      <c r="C79" s="58"/>
      <c r="D79" s="65" t="s">
        <v>30</v>
      </c>
      <c r="E79" s="58"/>
      <c r="F79" s="59"/>
    </row>
    <row r="80" spans="1:6" s="56" customFormat="1" ht="21.75" x14ac:dyDescent="0.5">
      <c r="A80" s="64"/>
      <c r="B80" s="58"/>
      <c r="C80" s="58"/>
      <c r="D80" s="58"/>
      <c r="E80" s="58"/>
      <c r="F80" s="59"/>
    </row>
    <row r="81" spans="1:6" s="56" customFormat="1" ht="21.75" x14ac:dyDescent="0.5">
      <c r="A81" s="64" t="s">
        <v>162</v>
      </c>
      <c r="B81" s="58"/>
      <c r="C81" s="58"/>
      <c r="D81" s="58"/>
      <c r="E81" s="58"/>
      <c r="F81" s="59"/>
    </row>
    <row r="82" spans="1:6" s="56" customFormat="1" ht="22.5" thickBot="1" x14ac:dyDescent="0.55000000000000004">
      <c r="A82" s="60"/>
      <c r="B82" s="58"/>
      <c r="C82" s="58"/>
      <c r="D82" s="58"/>
      <c r="E82" s="58"/>
      <c r="F82" s="59"/>
    </row>
    <row r="83" spans="1:6" s="56" customFormat="1" ht="21.75" x14ac:dyDescent="0.5">
      <c r="A83" s="78" t="s">
        <v>205</v>
      </c>
      <c r="B83" s="72"/>
      <c r="C83" s="72"/>
      <c r="D83" s="72"/>
      <c r="E83" s="73"/>
      <c r="F83" s="79"/>
    </row>
    <row r="84" spans="1:6" s="56" customFormat="1" ht="30" customHeight="1" thickBot="1" x14ac:dyDescent="0.55000000000000004">
      <c r="A84" s="80"/>
      <c r="B84" s="81" t="s">
        <v>206</v>
      </c>
      <c r="C84" s="75" t="s">
        <v>203</v>
      </c>
      <c r="D84" s="75"/>
      <c r="E84" s="76"/>
      <c r="F84" s="79"/>
    </row>
    <row r="85" spans="1:6" s="56" customFormat="1" ht="21.75" x14ac:dyDescent="0.5">
      <c r="A85" s="60"/>
      <c r="B85" s="58"/>
      <c r="C85" s="58"/>
      <c r="D85" s="58"/>
      <c r="E85" s="58"/>
      <c r="F85" s="59"/>
    </row>
    <row r="86" spans="1:6" s="56" customFormat="1" ht="33" customHeight="1" x14ac:dyDescent="0.5">
      <c r="A86" s="64" t="s">
        <v>20</v>
      </c>
      <c r="B86" s="58"/>
      <c r="C86" s="58"/>
      <c r="D86" s="58"/>
      <c r="E86" s="58"/>
      <c r="F86" s="59"/>
    </row>
    <row r="87" spans="1:6" s="56" customFormat="1" ht="32.25" customHeight="1" x14ac:dyDescent="0.5">
      <c r="A87" s="60" t="s">
        <v>21</v>
      </c>
      <c r="B87" s="58"/>
      <c r="C87" s="58"/>
      <c r="D87" s="58"/>
      <c r="E87" s="58"/>
      <c r="F87" s="59"/>
    </row>
    <row r="88" spans="1:6" s="56" customFormat="1" ht="21.75" x14ac:dyDescent="0.5">
      <c r="A88" s="60" t="s">
        <v>22</v>
      </c>
      <c r="B88" s="58"/>
      <c r="C88" s="58"/>
      <c r="D88" s="58"/>
      <c r="E88" s="58"/>
      <c r="F88" s="59"/>
    </row>
    <row r="89" spans="1:6" s="56" customFormat="1" ht="21.75" x14ac:dyDescent="0.5">
      <c r="A89" s="60" t="s">
        <v>23</v>
      </c>
      <c r="B89" s="58"/>
      <c r="C89" s="58"/>
      <c r="D89" s="58"/>
      <c r="E89" s="58"/>
      <c r="F89" s="59"/>
    </row>
    <row r="90" spans="1:6" s="56" customFormat="1" ht="21.75" x14ac:dyDescent="0.5">
      <c r="A90" s="60" t="s">
        <v>24</v>
      </c>
      <c r="B90" s="58"/>
      <c r="C90" s="58"/>
      <c r="D90" s="58"/>
      <c r="E90" s="58"/>
      <c r="F90" s="59"/>
    </row>
    <row r="91" spans="1:6" s="56" customFormat="1" ht="21.75" x14ac:dyDescent="0.5">
      <c r="A91" s="60" t="s">
        <v>25</v>
      </c>
      <c r="B91" s="58"/>
      <c r="C91" s="58"/>
      <c r="D91" s="58"/>
      <c r="E91" s="58"/>
      <c r="F91" s="59"/>
    </row>
    <row r="92" spans="1:6" s="56" customFormat="1" ht="21.75" x14ac:dyDescent="0.5">
      <c r="A92" s="60"/>
      <c r="B92" s="58"/>
      <c r="C92" s="58"/>
      <c r="D92" s="58"/>
      <c r="E92" s="58"/>
      <c r="F92" s="59"/>
    </row>
    <row r="93" spans="1:6" s="56" customFormat="1" ht="31.5" customHeight="1" x14ac:dyDescent="0.5">
      <c r="A93" s="57" t="s">
        <v>246</v>
      </c>
      <c r="B93" s="58"/>
      <c r="C93" s="58"/>
      <c r="D93" s="58"/>
      <c r="E93" s="58"/>
      <c r="F93" s="59"/>
    </row>
    <row r="94" spans="1:6" s="56" customFormat="1" ht="21.75" x14ac:dyDescent="0.5">
      <c r="A94" s="60" t="s">
        <v>26</v>
      </c>
      <c r="B94" s="58"/>
      <c r="C94" s="58"/>
      <c r="D94" s="58"/>
      <c r="E94" s="58"/>
      <c r="F94" s="59"/>
    </row>
    <row r="95" spans="1:6" s="56" customFormat="1" ht="21.75" x14ac:dyDescent="0.5">
      <c r="A95" s="60" t="s">
        <v>27</v>
      </c>
      <c r="B95" s="58"/>
      <c r="C95" s="58"/>
      <c r="D95" s="58"/>
      <c r="E95" s="58"/>
      <c r="F95" s="59"/>
    </row>
    <row r="96" spans="1:6" s="56" customFormat="1" ht="21.75" x14ac:dyDescent="0.5">
      <c r="A96" s="61"/>
      <c r="B96" s="62"/>
      <c r="C96" s="62"/>
      <c r="D96" s="62"/>
      <c r="E96" s="62"/>
      <c r="F96" s="63"/>
    </row>
    <row r="97" spans="1:6" s="56" customFormat="1" ht="21.75" x14ac:dyDescent="0.5"/>
    <row r="98" spans="1:6" s="56" customFormat="1" ht="21.75" x14ac:dyDescent="0.5"/>
    <row r="99" spans="1:6" s="82" customFormat="1" ht="21.75" x14ac:dyDescent="0.5">
      <c r="A99" s="56"/>
      <c r="B99" s="56"/>
      <c r="C99" s="56"/>
      <c r="D99" s="56"/>
      <c r="E99" s="56"/>
      <c r="F99" s="56"/>
    </row>
    <row r="100" spans="1:6" s="56" customFormat="1" ht="21.75" x14ac:dyDescent="0.5"/>
    <row r="101" spans="1:6" s="56" customFormat="1" ht="21.75" x14ac:dyDescent="0.5"/>
    <row r="102" spans="1:6" s="56" customFormat="1" ht="21.75" x14ac:dyDescent="0.5"/>
    <row r="103" spans="1:6" s="56" customFormat="1" ht="21.75" x14ac:dyDescent="0.5"/>
    <row r="104" spans="1:6" s="56" customFormat="1" ht="21.75" x14ac:dyDescent="0.5"/>
    <row r="105" spans="1:6" s="56" customFormat="1" ht="21.75" x14ac:dyDescent="0.5"/>
    <row r="106" spans="1:6" s="58" customFormat="1" ht="35.25" customHeight="1" x14ac:dyDescent="0.5">
      <c r="A106" s="53" t="s">
        <v>172</v>
      </c>
      <c r="B106" s="54"/>
      <c r="C106" s="54"/>
      <c r="D106" s="54"/>
      <c r="E106" s="54"/>
      <c r="F106" s="55"/>
    </row>
    <row r="107" spans="1:6" s="58" customFormat="1" ht="37.5" customHeight="1" x14ac:dyDescent="0.5">
      <c r="A107" s="60"/>
      <c r="F107" s="59"/>
    </row>
    <row r="108" spans="1:6" s="58" customFormat="1" ht="21.75" x14ac:dyDescent="0.5">
      <c r="A108" s="64" t="s">
        <v>33</v>
      </c>
      <c r="F108" s="59"/>
    </row>
    <row r="109" spans="1:6" s="56" customFormat="1" ht="26.25" customHeight="1" x14ac:dyDescent="0.5">
      <c r="A109" s="64" t="s">
        <v>34</v>
      </c>
      <c r="B109" s="58"/>
      <c r="C109" s="58"/>
      <c r="D109" s="58"/>
      <c r="E109" s="58"/>
      <c r="F109" s="59"/>
    </row>
    <row r="110" spans="1:6" s="56" customFormat="1" ht="24.75" customHeight="1" x14ac:dyDescent="0.5">
      <c r="A110" s="64"/>
      <c r="B110" s="58"/>
      <c r="C110" s="58"/>
      <c r="D110" s="58"/>
      <c r="E110" s="58"/>
      <c r="F110" s="59"/>
    </row>
    <row r="111" spans="1:6" s="56" customFormat="1" ht="21.75" x14ac:dyDescent="0.5">
      <c r="A111" s="64" t="s">
        <v>60</v>
      </c>
      <c r="B111" s="58"/>
      <c r="C111" s="58"/>
      <c r="D111" s="58"/>
      <c r="E111" s="58"/>
      <c r="F111" s="59"/>
    </row>
    <row r="112" spans="1:6" s="56" customFormat="1" ht="21.75" x14ac:dyDescent="0.5">
      <c r="A112" s="64"/>
      <c r="B112" s="77" t="s">
        <v>61</v>
      </c>
      <c r="C112" s="58"/>
      <c r="D112" s="58"/>
      <c r="E112" s="58"/>
      <c r="F112" s="59"/>
    </row>
    <row r="113" spans="1:6" s="56" customFormat="1" ht="21.75" x14ac:dyDescent="0.5">
      <c r="A113" s="64"/>
      <c r="B113" s="58"/>
      <c r="C113" s="58"/>
      <c r="D113" s="58"/>
      <c r="E113" s="58"/>
      <c r="F113" s="59"/>
    </row>
    <row r="114" spans="1:6" s="56" customFormat="1" ht="30" customHeight="1" x14ac:dyDescent="0.5">
      <c r="A114" s="83" t="s">
        <v>163</v>
      </c>
      <c r="B114" s="84"/>
      <c r="C114" s="84"/>
      <c r="D114" s="85"/>
      <c r="E114" s="86"/>
      <c r="F114" s="87"/>
    </row>
    <row r="115" spans="1:6" s="56" customFormat="1" ht="44.25" customHeight="1" x14ac:dyDescent="0.5">
      <c r="A115" s="60"/>
      <c r="B115" s="58"/>
      <c r="C115" s="58"/>
      <c r="D115" s="58"/>
      <c r="E115" s="58"/>
      <c r="F115" s="59"/>
    </row>
    <row r="116" spans="1:6" s="56" customFormat="1" ht="21.75" x14ac:dyDescent="0.5">
      <c r="A116" s="64" t="s">
        <v>20</v>
      </c>
      <c r="B116" s="58"/>
      <c r="C116" s="58"/>
      <c r="D116" s="58"/>
      <c r="E116" s="58"/>
      <c r="F116" s="59"/>
    </row>
    <row r="117" spans="1:6" s="56" customFormat="1" ht="28.5" customHeight="1" x14ac:dyDescent="0.5">
      <c r="A117" s="60" t="s">
        <v>21</v>
      </c>
      <c r="B117" s="58"/>
      <c r="C117" s="58"/>
      <c r="D117" s="58"/>
      <c r="E117" s="58"/>
      <c r="F117" s="59"/>
    </row>
    <row r="118" spans="1:6" s="56" customFormat="1" ht="21.75" x14ac:dyDescent="0.5">
      <c r="A118" s="60" t="s">
        <v>22</v>
      </c>
      <c r="B118" s="58"/>
      <c r="C118" s="58"/>
      <c r="D118" s="58"/>
      <c r="E118" s="58"/>
      <c r="F118" s="59"/>
    </row>
    <row r="119" spans="1:6" s="56" customFormat="1" ht="21.75" x14ac:dyDescent="0.5">
      <c r="A119" s="60" t="s">
        <v>23</v>
      </c>
      <c r="B119" s="58"/>
      <c r="C119" s="58"/>
      <c r="D119" s="58"/>
      <c r="E119" s="58"/>
      <c r="F119" s="59"/>
    </row>
    <row r="120" spans="1:6" s="56" customFormat="1" ht="21.75" x14ac:dyDescent="0.5">
      <c r="A120" s="60" t="s">
        <v>24</v>
      </c>
      <c r="B120" s="58"/>
      <c r="C120" s="58"/>
      <c r="D120" s="58"/>
      <c r="E120" s="58"/>
      <c r="F120" s="59"/>
    </row>
    <row r="121" spans="1:6" s="56" customFormat="1" ht="21.75" x14ac:dyDescent="0.5">
      <c r="A121" s="60" t="s">
        <v>25</v>
      </c>
      <c r="B121" s="58"/>
      <c r="C121" s="58"/>
      <c r="D121" s="58"/>
      <c r="E121" s="58"/>
      <c r="F121" s="59"/>
    </row>
    <row r="122" spans="1:6" s="56" customFormat="1" ht="21.75" x14ac:dyDescent="0.5">
      <c r="A122" s="60"/>
      <c r="B122" s="58"/>
      <c r="C122" s="58"/>
      <c r="D122" s="58"/>
      <c r="E122" s="58"/>
      <c r="F122" s="59"/>
    </row>
    <row r="123" spans="1:6" s="56" customFormat="1" ht="28.5" customHeight="1" x14ac:dyDescent="0.5">
      <c r="A123" s="57" t="s">
        <v>246</v>
      </c>
      <c r="B123" s="58"/>
      <c r="C123" s="58"/>
      <c r="D123" s="58"/>
      <c r="E123" s="58"/>
      <c r="F123" s="59"/>
    </row>
    <row r="124" spans="1:6" s="56" customFormat="1" ht="24" customHeight="1" x14ac:dyDescent="0.5">
      <c r="A124" s="60" t="s">
        <v>26</v>
      </c>
      <c r="B124" s="58"/>
      <c r="C124" s="58"/>
      <c r="D124" s="58"/>
      <c r="E124" s="58"/>
      <c r="F124" s="59"/>
    </row>
    <row r="125" spans="1:6" s="56" customFormat="1" ht="21.75" x14ac:dyDescent="0.5">
      <c r="A125" s="60" t="s">
        <v>103</v>
      </c>
      <c r="B125" s="58"/>
      <c r="C125" s="58"/>
      <c r="D125" s="58"/>
      <c r="E125" s="58"/>
      <c r="F125" s="59"/>
    </row>
    <row r="126" spans="1:6" s="56" customFormat="1" ht="21.75" x14ac:dyDescent="0.5">
      <c r="A126" s="61"/>
      <c r="B126" s="62"/>
      <c r="C126" s="62"/>
      <c r="D126" s="62"/>
      <c r="E126" s="62"/>
      <c r="F126" s="63"/>
    </row>
    <row r="127" spans="1:6" s="56" customFormat="1" ht="21.75" x14ac:dyDescent="0.5">
      <c r="A127" s="58"/>
      <c r="B127" s="58"/>
      <c r="C127" s="58"/>
      <c r="D127" s="58"/>
      <c r="E127" s="58"/>
      <c r="F127" s="58"/>
    </row>
    <row r="128" spans="1:6" s="56" customFormat="1" ht="21.75" x14ac:dyDescent="0.5">
      <c r="A128" s="58"/>
      <c r="B128" s="58"/>
      <c r="C128" s="58"/>
      <c r="D128" s="58"/>
      <c r="E128" s="58"/>
      <c r="F128" s="58"/>
    </row>
    <row r="129" spans="1:6" s="56" customFormat="1" ht="21.75" x14ac:dyDescent="0.5">
      <c r="A129" s="58"/>
      <c r="B129" s="58"/>
      <c r="C129" s="58"/>
      <c r="D129" s="58"/>
      <c r="E129" s="58"/>
      <c r="F129" s="58"/>
    </row>
    <row r="130" spans="1:6" s="56" customFormat="1" ht="21.75" x14ac:dyDescent="0.5">
      <c r="A130" s="58"/>
      <c r="B130" s="58"/>
      <c r="C130" s="58"/>
      <c r="D130" s="58"/>
      <c r="E130" s="58"/>
      <c r="F130" s="58"/>
    </row>
    <row r="131" spans="1:6" s="56" customFormat="1" ht="21.75" x14ac:dyDescent="0.5">
      <c r="A131" s="58"/>
      <c r="B131" s="58"/>
      <c r="C131" s="58"/>
      <c r="D131" s="58"/>
      <c r="E131" s="58"/>
      <c r="F131" s="58"/>
    </row>
    <row r="132" spans="1:6" s="56" customFormat="1" ht="21.75" x14ac:dyDescent="0.5">
      <c r="A132" s="58"/>
      <c r="B132" s="58"/>
      <c r="C132" s="58"/>
      <c r="D132" s="58"/>
      <c r="E132" s="58"/>
      <c r="F132" s="58"/>
    </row>
    <row r="133" spans="1:6" s="56" customFormat="1" ht="21.75" x14ac:dyDescent="0.5">
      <c r="A133" s="58"/>
      <c r="B133" s="58"/>
      <c r="C133" s="58"/>
      <c r="D133" s="58"/>
      <c r="E133" s="58"/>
      <c r="F133" s="58"/>
    </row>
    <row r="134" spans="1:6" s="56" customFormat="1" ht="21.75" x14ac:dyDescent="0.5">
      <c r="A134" s="58"/>
      <c r="B134" s="58"/>
      <c r="C134" s="58"/>
      <c r="D134" s="58"/>
      <c r="E134" s="58"/>
      <c r="F134" s="58"/>
    </row>
    <row r="135" spans="1:6" s="56" customFormat="1" ht="21.75" x14ac:dyDescent="0.5">
      <c r="A135" s="58"/>
      <c r="B135" s="58"/>
      <c r="C135" s="58"/>
      <c r="D135" s="58"/>
      <c r="E135" s="58"/>
      <c r="F135" s="58"/>
    </row>
    <row r="136" spans="1:6" s="58" customFormat="1" ht="21.75" x14ac:dyDescent="0.5"/>
    <row r="137" spans="1:6" s="56" customFormat="1" ht="21.75" x14ac:dyDescent="0.5">
      <c r="A137" s="58"/>
      <c r="B137" s="58"/>
      <c r="C137" s="58"/>
      <c r="D137" s="58"/>
      <c r="E137" s="58"/>
      <c r="F137" s="58"/>
    </row>
    <row r="138" spans="1:6" s="56" customFormat="1" ht="21.75" x14ac:dyDescent="0.5">
      <c r="A138" s="53" t="s">
        <v>173</v>
      </c>
      <c r="B138" s="54"/>
      <c r="C138" s="54"/>
      <c r="D138" s="54"/>
      <c r="E138" s="54"/>
      <c r="F138" s="55"/>
    </row>
    <row r="139" spans="1:6" s="88" customFormat="1" ht="21.75" x14ac:dyDescent="0.5">
      <c r="A139" s="60"/>
      <c r="B139" s="58"/>
      <c r="C139" s="58"/>
      <c r="D139" s="58"/>
      <c r="E139" s="58"/>
      <c r="F139" s="59"/>
    </row>
    <row r="140" spans="1:6" s="88" customFormat="1" ht="36" customHeight="1" x14ac:dyDescent="0.5">
      <c r="A140" s="64" t="s">
        <v>158</v>
      </c>
      <c r="B140" s="58"/>
      <c r="C140" s="58"/>
      <c r="D140" s="58"/>
      <c r="E140" s="58"/>
      <c r="F140" s="59"/>
    </row>
    <row r="141" spans="1:6" s="88" customFormat="1" ht="21.75" x14ac:dyDescent="0.5">
      <c r="A141" s="64" t="s">
        <v>62</v>
      </c>
      <c r="B141" s="58"/>
      <c r="C141" s="58"/>
      <c r="D141" s="58"/>
      <c r="E141" s="58"/>
      <c r="F141" s="59"/>
    </row>
    <row r="142" spans="1:6" s="88" customFormat="1" ht="21.75" x14ac:dyDescent="0.5">
      <c r="A142" s="64" t="s">
        <v>63</v>
      </c>
      <c r="B142" s="58"/>
      <c r="C142" s="58"/>
      <c r="D142" s="58"/>
      <c r="E142" s="58"/>
      <c r="F142" s="59"/>
    </row>
    <row r="143" spans="1:6" s="88" customFormat="1" ht="21.75" x14ac:dyDescent="0.5">
      <c r="A143" s="64" t="s">
        <v>64</v>
      </c>
      <c r="B143" s="58"/>
      <c r="C143" s="58"/>
      <c r="D143" s="58"/>
      <c r="E143" s="58"/>
      <c r="F143" s="59"/>
    </row>
    <row r="144" spans="1:6" s="88" customFormat="1" ht="21.75" x14ac:dyDescent="0.5">
      <c r="A144" s="89" t="s">
        <v>65</v>
      </c>
      <c r="B144" s="90"/>
      <c r="C144" s="90"/>
      <c r="D144" s="90"/>
      <c r="E144" s="90"/>
      <c r="F144" s="91"/>
    </row>
    <row r="145" spans="1:6" s="56" customFormat="1" ht="28.5" customHeight="1" x14ac:dyDescent="0.5">
      <c r="A145" s="89" t="s">
        <v>66</v>
      </c>
      <c r="B145" s="58"/>
      <c r="C145" s="58"/>
      <c r="D145" s="58"/>
      <c r="E145" s="58"/>
      <c r="F145" s="59"/>
    </row>
    <row r="146" spans="1:6" s="56" customFormat="1" ht="21.75" x14ac:dyDescent="0.5">
      <c r="A146" s="89" t="s">
        <v>67</v>
      </c>
      <c r="B146" s="58"/>
      <c r="C146" s="58"/>
      <c r="D146" s="58"/>
      <c r="E146" s="58"/>
      <c r="F146" s="59"/>
    </row>
    <row r="147" spans="1:6" s="56" customFormat="1" ht="21.75" x14ac:dyDescent="0.5">
      <c r="A147" s="64" t="s">
        <v>68</v>
      </c>
      <c r="B147" s="58"/>
      <c r="C147" s="58"/>
      <c r="D147" s="58"/>
      <c r="E147" s="58"/>
      <c r="F147" s="59"/>
    </row>
    <row r="148" spans="1:6" s="82" customFormat="1" ht="21.75" x14ac:dyDescent="0.5">
      <c r="A148" s="89" t="s">
        <v>69</v>
      </c>
      <c r="B148" s="58"/>
      <c r="C148" s="58"/>
      <c r="D148" s="92" t="s">
        <v>70</v>
      </c>
      <c r="E148" s="93"/>
      <c r="F148" s="94"/>
    </row>
    <row r="149" spans="1:6" s="56" customFormat="1" ht="21.75" x14ac:dyDescent="0.5">
      <c r="A149" s="89"/>
      <c r="B149" s="90" t="s">
        <v>71</v>
      </c>
      <c r="C149" s="58"/>
      <c r="D149" s="95"/>
      <c r="E149" s="96">
        <v>12</v>
      </c>
      <c r="F149" s="97"/>
    </row>
    <row r="150" spans="1:6" s="56" customFormat="1" ht="21.75" x14ac:dyDescent="0.5">
      <c r="A150" s="89" t="s">
        <v>72</v>
      </c>
      <c r="B150" s="58"/>
      <c r="C150" s="58"/>
      <c r="D150" s="98" t="s">
        <v>73</v>
      </c>
      <c r="E150" s="99"/>
      <c r="F150" s="100"/>
    </row>
    <row r="151" spans="1:6" s="56" customFormat="1" ht="21.75" x14ac:dyDescent="0.5">
      <c r="A151" s="89"/>
      <c r="B151" s="90" t="s">
        <v>71</v>
      </c>
      <c r="C151" s="58"/>
      <c r="D151" s="58"/>
      <c r="E151" s="101"/>
      <c r="F151" s="59"/>
    </row>
    <row r="152" spans="1:6" s="56" customFormat="1" ht="28.5" customHeight="1" x14ac:dyDescent="0.5">
      <c r="A152" s="64"/>
      <c r="B152" s="58"/>
      <c r="C152" s="58"/>
      <c r="D152" s="58"/>
      <c r="E152" s="58"/>
      <c r="F152" s="59"/>
    </row>
    <row r="153" spans="1:6" s="56" customFormat="1" ht="25.5" customHeight="1" x14ac:dyDescent="0.5">
      <c r="A153" s="102" t="s">
        <v>74</v>
      </c>
      <c r="B153" s="103"/>
      <c r="C153" s="103"/>
      <c r="D153" s="104"/>
      <c r="E153" s="58"/>
      <c r="F153" s="59"/>
    </row>
    <row r="154" spans="1:6" s="56" customFormat="1" ht="27.75" customHeight="1" x14ac:dyDescent="0.5">
      <c r="A154" s="105" t="s">
        <v>75</v>
      </c>
      <c r="B154" s="106"/>
      <c r="C154" s="106"/>
      <c r="D154" s="107"/>
      <c r="E154" s="58"/>
      <c r="F154" s="59"/>
    </row>
    <row r="155" spans="1:6" s="56" customFormat="1" ht="29.25" customHeight="1" x14ac:dyDescent="0.5">
      <c r="A155" s="60"/>
      <c r="B155" s="58"/>
      <c r="C155" s="58"/>
      <c r="D155" s="58"/>
      <c r="E155" s="58"/>
      <c r="F155" s="59"/>
    </row>
    <row r="156" spans="1:6" s="56" customFormat="1" ht="30.75" customHeight="1" x14ac:dyDescent="0.5">
      <c r="A156" s="64" t="s">
        <v>20</v>
      </c>
      <c r="B156" s="58"/>
      <c r="C156" s="58"/>
      <c r="D156" s="58"/>
      <c r="E156" s="58"/>
      <c r="F156" s="59"/>
    </row>
    <row r="157" spans="1:6" s="56" customFormat="1" ht="21.75" x14ac:dyDescent="0.5">
      <c r="A157" s="60" t="s">
        <v>76</v>
      </c>
      <c r="B157" s="58"/>
      <c r="C157" s="58"/>
      <c r="D157" s="58"/>
      <c r="E157" s="58"/>
      <c r="F157" s="59"/>
    </row>
    <row r="158" spans="1:6" s="56" customFormat="1" ht="27.75" customHeight="1" x14ac:dyDescent="0.5">
      <c r="A158" s="60" t="s">
        <v>77</v>
      </c>
      <c r="B158" s="58"/>
      <c r="C158" s="58"/>
      <c r="D158" s="58"/>
      <c r="E158" s="58"/>
      <c r="F158" s="59"/>
    </row>
    <row r="159" spans="1:6" s="56" customFormat="1" ht="21.75" x14ac:dyDescent="0.5">
      <c r="A159" s="60" t="s">
        <v>78</v>
      </c>
      <c r="B159" s="58"/>
      <c r="C159" s="58"/>
      <c r="D159" s="58"/>
      <c r="E159" s="58"/>
      <c r="F159" s="59"/>
    </row>
    <row r="160" spans="1:6" s="56" customFormat="1" ht="21.75" x14ac:dyDescent="0.5">
      <c r="A160" s="60" t="s">
        <v>79</v>
      </c>
      <c r="B160" s="58"/>
      <c r="C160" s="58"/>
      <c r="D160" s="58"/>
      <c r="E160" s="58"/>
      <c r="F160" s="59"/>
    </row>
    <row r="161" spans="1:6" s="56" customFormat="1" ht="21.75" x14ac:dyDescent="0.5">
      <c r="A161" s="60" t="s">
        <v>80</v>
      </c>
      <c r="B161" s="58"/>
      <c r="C161" s="58"/>
      <c r="D161" s="58"/>
      <c r="E161" s="58"/>
      <c r="F161" s="59"/>
    </row>
    <row r="162" spans="1:6" s="56" customFormat="1" ht="21.75" x14ac:dyDescent="0.5">
      <c r="A162" s="60"/>
      <c r="B162" s="58"/>
      <c r="C162" s="58"/>
      <c r="D162" s="58"/>
      <c r="E162" s="58"/>
      <c r="F162" s="59"/>
    </row>
    <row r="163" spans="1:6" s="56" customFormat="1" ht="21.75" x14ac:dyDescent="0.5">
      <c r="A163" s="57" t="s">
        <v>246</v>
      </c>
      <c r="B163" s="58"/>
      <c r="C163" s="58"/>
      <c r="D163" s="58"/>
      <c r="E163" s="58"/>
      <c r="F163" s="59"/>
    </row>
    <row r="164" spans="1:6" s="56" customFormat="1" ht="21.75" x14ac:dyDescent="0.5">
      <c r="A164" s="60" t="s">
        <v>26</v>
      </c>
      <c r="B164" s="58"/>
      <c r="C164" s="58"/>
      <c r="D164" s="58"/>
      <c r="E164" s="58"/>
      <c r="F164" s="59"/>
    </row>
    <row r="165" spans="1:6" s="56" customFormat="1" ht="29.25" customHeight="1" x14ac:dyDescent="0.5">
      <c r="A165" s="60" t="s">
        <v>27</v>
      </c>
      <c r="B165" s="58"/>
      <c r="C165" s="58"/>
      <c r="D165" s="58"/>
      <c r="E165" s="58"/>
      <c r="F165" s="59"/>
    </row>
    <row r="166" spans="1:6" s="56" customFormat="1" ht="21.75" x14ac:dyDescent="0.5">
      <c r="A166" s="61"/>
      <c r="B166" s="62"/>
      <c r="C166" s="62"/>
      <c r="D166" s="62"/>
      <c r="E166" s="62"/>
      <c r="F166" s="63"/>
    </row>
    <row r="167" spans="1:6" s="56" customFormat="1" ht="21.75" x14ac:dyDescent="0.5">
      <c r="A167" s="58"/>
      <c r="B167" s="58"/>
      <c r="C167" s="58"/>
      <c r="D167" s="58"/>
      <c r="E167" s="58"/>
      <c r="F167" s="58"/>
    </row>
    <row r="168" spans="1:6" s="56" customFormat="1" ht="21.75" x14ac:dyDescent="0.5">
      <c r="A168" s="58"/>
      <c r="B168" s="58"/>
      <c r="C168" s="58"/>
      <c r="D168" s="58"/>
      <c r="E168" s="58"/>
      <c r="F168" s="58"/>
    </row>
    <row r="169" spans="1:6" s="56" customFormat="1" ht="21.75" x14ac:dyDescent="0.5">
      <c r="A169" s="58"/>
      <c r="B169" s="58"/>
      <c r="C169" s="58"/>
      <c r="D169" s="58"/>
      <c r="E169" s="58"/>
      <c r="F169" s="58"/>
    </row>
    <row r="170" spans="1:6" s="56" customFormat="1" ht="21.75" x14ac:dyDescent="0.5"/>
    <row r="171" spans="1:6" s="56" customFormat="1" ht="21.75" x14ac:dyDescent="0.5">
      <c r="A171" s="53" t="s">
        <v>174</v>
      </c>
      <c r="B171" s="54"/>
      <c r="C171" s="54"/>
      <c r="D171" s="54"/>
      <c r="E171" s="54"/>
      <c r="F171" s="55"/>
    </row>
    <row r="172" spans="1:6" s="56" customFormat="1" ht="21.75" x14ac:dyDescent="0.5">
      <c r="A172" s="89" t="s">
        <v>81</v>
      </c>
      <c r="B172" s="90"/>
      <c r="C172" s="90" t="s">
        <v>82</v>
      </c>
      <c r="D172" s="90"/>
      <c r="E172" s="90"/>
      <c r="F172" s="91"/>
    </row>
    <row r="173" spans="1:6" s="56" customFormat="1" ht="33" customHeight="1" x14ac:dyDescent="0.5">
      <c r="A173" s="89"/>
      <c r="B173" s="90"/>
      <c r="C173" s="90" t="s">
        <v>83</v>
      </c>
      <c r="D173" s="90"/>
      <c r="E173" s="90"/>
      <c r="F173" s="91"/>
    </row>
    <row r="174" spans="1:6" s="56" customFormat="1" ht="28.5" customHeight="1" x14ac:dyDescent="0.5">
      <c r="A174" s="89" t="s">
        <v>84</v>
      </c>
      <c r="B174" s="90"/>
      <c r="C174" s="90" t="s">
        <v>85</v>
      </c>
      <c r="D174" s="90"/>
      <c r="E174" s="90"/>
      <c r="F174" s="91"/>
    </row>
    <row r="175" spans="1:6" s="56" customFormat="1" ht="21.75" x14ac:dyDescent="0.5">
      <c r="A175" s="89"/>
      <c r="B175" s="90"/>
      <c r="C175" s="90" t="s">
        <v>86</v>
      </c>
      <c r="D175" s="90"/>
      <c r="E175" s="90"/>
      <c r="F175" s="91"/>
    </row>
    <row r="176" spans="1:6" s="56" customFormat="1" ht="21.75" x14ac:dyDescent="0.5">
      <c r="A176" s="89" t="s">
        <v>117</v>
      </c>
      <c r="B176" s="90"/>
      <c r="C176" s="90" t="s">
        <v>87</v>
      </c>
      <c r="D176" s="90"/>
      <c r="E176" s="90"/>
      <c r="F176" s="91"/>
    </row>
    <row r="177" spans="1:6" s="56" customFormat="1" ht="21.75" x14ac:dyDescent="0.5">
      <c r="A177" s="89"/>
      <c r="B177" s="90"/>
      <c r="C177" s="90" t="s">
        <v>88</v>
      </c>
      <c r="D177" s="90"/>
      <c r="E177" s="90"/>
      <c r="F177" s="91"/>
    </row>
    <row r="178" spans="1:6" s="56" customFormat="1" ht="21.75" x14ac:dyDescent="0.5">
      <c r="A178" s="64" t="s">
        <v>68</v>
      </c>
      <c r="B178" s="58"/>
      <c r="C178" s="58"/>
      <c r="D178" s="58"/>
      <c r="E178" s="58"/>
      <c r="F178" s="59"/>
    </row>
    <row r="179" spans="1:6" s="56" customFormat="1" ht="21.75" x14ac:dyDescent="0.5">
      <c r="A179" s="89" t="s">
        <v>89</v>
      </c>
      <c r="B179" s="58"/>
      <c r="C179" s="58"/>
      <c r="D179" s="58"/>
      <c r="E179" s="58"/>
      <c r="F179" s="59"/>
    </row>
    <row r="180" spans="1:6" s="56" customFormat="1" ht="21.75" x14ac:dyDescent="0.5">
      <c r="A180" s="89"/>
      <c r="B180" s="90" t="s">
        <v>90</v>
      </c>
      <c r="C180" s="58"/>
      <c r="D180" s="58"/>
      <c r="E180" s="101"/>
      <c r="F180" s="59"/>
    </row>
    <row r="181" spans="1:6" s="56" customFormat="1" ht="28.5" customHeight="1" x14ac:dyDescent="0.5">
      <c r="A181" s="108" t="s">
        <v>91</v>
      </c>
      <c r="B181" s="109"/>
      <c r="C181" s="110"/>
      <c r="D181" s="86"/>
      <c r="E181" s="86"/>
      <c r="F181" s="87"/>
    </row>
    <row r="182" spans="1:6" s="56" customFormat="1" ht="21.75" x14ac:dyDescent="0.5">
      <c r="A182" s="60"/>
      <c r="B182" s="58"/>
      <c r="C182" s="58"/>
      <c r="D182" s="58"/>
      <c r="E182" s="58"/>
      <c r="F182" s="59"/>
    </row>
    <row r="183" spans="1:6" s="56" customFormat="1" ht="32.25" customHeight="1" x14ac:dyDescent="0.5">
      <c r="A183" s="105" t="s">
        <v>36</v>
      </c>
      <c r="B183" s="106"/>
      <c r="C183" s="107"/>
      <c r="D183" s="58"/>
      <c r="E183" s="58"/>
      <c r="F183" s="59"/>
    </row>
    <row r="184" spans="1:6" s="56" customFormat="1" ht="21.75" x14ac:dyDescent="0.5">
      <c r="A184" s="60"/>
      <c r="B184" s="58"/>
      <c r="C184" s="58"/>
      <c r="D184" s="58"/>
      <c r="E184" s="58"/>
      <c r="F184" s="59"/>
    </row>
    <row r="185" spans="1:6" s="56" customFormat="1" ht="35.25" customHeight="1" x14ac:dyDescent="0.5">
      <c r="A185" s="64" t="s">
        <v>20</v>
      </c>
      <c r="B185" s="58"/>
      <c r="C185" s="58"/>
      <c r="D185" s="58"/>
      <c r="E185" s="58"/>
      <c r="F185" s="59"/>
    </row>
    <row r="186" spans="1:6" s="56" customFormat="1" ht="21.75" x14ac:dyDescent="0.5">
      <c r="A186" s="60" t="s">
        <v>92</v>
      </c>
      <c r="B186" s="58"/>
      <c r="C186" s="58"/>
      <c r="D186" s="58"/>
      <c r="E186" s="58"/>
      <c r="F186" s="59"/>
    </row>
    <row r="187" spans="1:6" s="56" customFormat="1" ht="28.5" customHeight="1" x14ac:dyDescent="0.5">
      <c r="A187" s="60" t="s">
        <v>93</v>
      </c>
      <c r="B187" s="58"/>
      <c r="C187" s="58"/>
      <c r="D187" s="58"/>
      <c r="E187" s="58"/>
      <c r="F187" s="59"/>
    </row>
    <row r="188" spans="1:6" s="56" customFormat="1" ht="21.75" x14ac:dyDescent="0.5">
      <c r="A188" s="60" t="s">
        <v>94</v>
      </c>
      <c r="B188" s="58"/>
      <c r="C188" s="58"/>
      <c r="D188" s="58"/>
      <c r="E188" s="58"/>
      <c r="F188" s="59"/>
    </row>
    <row r="189" spans="1:6" x14ac:dyDescent="0.55000000000000004">
      <c r="A189" s="60" t="s">
        <v>95</v>
      </c>
      <c r="B189" s="58"/>
      <c r="C189" s="58"/>
      <c r="D189" s="58"/>
      <c r="E189" s="58"/>
      <c r="F189" s="59"/>
    </row>
    <row r="190" spans="1:6" x14ac:dyDescent="0.55000000000000004">
      <c r="A190" s="60" t="s">
        <v>96</v>
      </c>
      <c r="B190" s="58"/>
      <c r="C190" s="58"/>
      <c r="D190" s="58"/>
      <c r="E190" s="58"/>
      <c r="F190" s="59"/>
    </row>
    <row r="191" spans="1:6" x14ac:dyDescent="0.55000000000000004">
      <c r="A191" s="60"/>
      <c r="B191" s="58"/>
      <c r="C191" s="58"/>
      <c r="D191" s="58"/>
      <c r="E191" s="58"/>
      <c r="F191" s="59"/>
    </row>
    <row r="192" spans="1:6" x14ac:dyDescent="0.55000000000000004">
      <c r="A192" s="111" t="s">
        <v>247</v>
      </c>
      <c r="B192" s="62"/>
      <c r="C192" s="62"/>
      <c r="D192" s="62"/>
      <c r="E192" s="62"/>
      <c r="F192" s="63"/>
    </row>
    <row r="193" spans="1:6" x14ac:dyDescent="0.55000000000000004">
      <c r="A193" s="56"/>
      <c r="B193" s="56"/>
      <c r="C193" s="56"/>
      <c r="D193" s="56"/>
      <c r="E193" s="56"/>
      <c r="F193" s="56"/>
    </row>
    <row r="194" spans="1:6" x14ac:dyDescent="0.55000000000000004">
      <c r="A194" s="56"/>
      <c r="B194" s="56"/>
      <c r="C194" s="56"/>
      <c r="D194" s="56"/>
      <c r="E194" s="56"/>
      <c r="F194" s="56"/>
    </row>
    <row r="195" spans="1:6" x14ac:dyDescent="0.55000000000000004">
      <c r="A195" s="56"/>
      <c r="B195" s="56"/>
      <c r="C195" s="56"/>
      <c r="D195" s="56"/>
      <c r="E195" s="56"/>
      <c r="F195" s="56"/>
    </row>
    <row r="196" spans="1:6" x14ac:dyDescent="0.55000000000000004">
      <c r="A196" s="56"/>
      <c r="B196" s="56"/>
      <c r="C196" s="56"/>
      <c r="D196" s="56"/>
      <c r="E196" s="56"/>
      <c r="F196" s="56"/>
    </row>
    <row r="197" spans="1:6" x14ac:dyDescent="0.55000000000000004">
      <c r="A197" s="56"/>
      <c r="B197" s="56"/>
      <c r="C197" s="56"/>
      <c r="D197" s="56"/>
      <c r="E197" s="56"/>
      <c r="F197" s="56"/>
    </row>
    <row r="198" spans="1:6" x14ac:dyDescent="0.55000000000000004">
      <c r="A198" s="56"/>
      <c r="B198" s="56"/>
      <c r="C198" s="56"/>
      <c r="D198" s="56"/>
      <c r="E198" s="56"/>
      <c r="F198" s="56"/>
    </row>
    <row r="199" spans="1:6" x14ac:dyDescent="0.55000000000000004">
      <c r="A199" s="56"/>
      <c r="B199" s="56"/>
      <c r="C199" s="56"/>
      <c r="D199" s="56"/>
      <c r="E199" s="56"/>
      <c r="F199" s="56"/>
    </row>
    <row r="200" spans="1:6" x14ac:dyDescent="0.55000000000000004">
      <c r="A200" s="56"/>
      <c r="B200" s="56"/>
      <c r="C200" s="56"/>
      <c r="D200" s="56"/>
      <c r="E200" s="56"/>
      <c r="F200" s="56"/>
    </row>
    <row r="201" spans="1:6" x14ac:dyDescent="0.55000000000000004">
      <c r="A201" s="56"/>
      <c r="B201" s="56"/>
      <c r="C201" s="56"/>
      <c r="D201" s="56"/>
      <c r="E201" s="56"/>
      <c r="F201" s="56"/>
    </row>
    <row r="202" spans="1:6" x14ac:dyDescent="0.55000000000000004">
      <c r="A202" s="56"/>
      <c r="B202" s="56"/>
      <c r="C202" s="56"/>
      <c r="D202" s="56"/>
      <c r="E202" s="56"/>
      <c r="F202" s="56"/>
    </row>
    <row r="203" spans="1:6" ht="31.5" customHeight="1" x14ac:dyDescent="0.55000000000000004">
      <c r="A203" s="53" t="s">
        <v>175</v>
      </c>
      <c r="B203" s="54"/>
      <c r="C203" s="54"/>
      <c r="D203" s="54"/>
      <c r="E203" s="54"/>
      <c r="F203" s="55"/>
    </row>
    <row r="204" spans="1:6" x14ac:dyDescent="0.55000000000000004">
      <c r="A204" s="64" t="s">
        <v>35</v>
      </c>
      <c r="B204" s="58"/>
      <c r="C204" s="58"/>
      <c r="D204" s="58"/>
      <c r="E204" s="58"/>
      <c r="F204" s="59"/>
    </row>
    <row r="205" spans="1:6" x14ac:dyDescent="0.55000000000000004">
      <c r="A205" s="64" t="s">
        <v>97</v>
      </c>
      <c r="B205" s="58"/>
      <c r="C205" s="58"/>
      <c r="D205" s="58"/>
      <c r="E205" s="58"/>
      <c r="F205" s="59"/>
    </row>
    <row r="206" spans="1:6" x14ac:dyDescent="0.55000000000000004">
      <c r="A206" s="64" t="s">
        <v>98</v>
      </c>
      <c r="B206" s="58"/>
      <c r="C206" s="58"/>
      <c r="D206" s="58"/>
      <c r="E206" s="58"/>
      <c r="F206" s="59"/>
    </row>
    <row r="207" spans="1:6" x14ac:dyDescent="0.55000000000000004">
      <c r="A207" s="64"/>
      <c r="B207" s="77" t="s">
        <v>61</v>
      </c>
      <c r="C207" s="58"/>
      <c r="D207" s="58"/>
      <c r="E207" s="58"/>
      <c r="F207" s="59"/>
    </row>
    <row r="208" spans="1:6" x14ac:dyDescent="0.55000000000000004">
      <c r="A208" s="60"/>
      <c r="B208" s="58"/>
      <c r="C208" s="58"/>
      <c r="D208" s="58"/>
      <c r="E208" s="58"/>
      <c r="F208" s="59"/>
    </row>
    <row r="209" spans="1:6" x14ac:dyDescent="0.55000000000000004">
      <c r="A209" s="102" t="s">
        <v>164</v>
      </c>
      <c r="B209" s="103"/>
      <c r="C209" s="104"/>
      <c r="D209" s="58"/>
      <c r="E209" s="58"/>
      <c r="F209" s="59"/>
    </row>
    <row r="210" spans="1:6" x14ac:dyDescent="0.55000000000000004">
      <c r="A210" s="112"/>
      <c r="B210" s="113">
        <v>12</v>
      </c>
      <c r="C210" s="114"/>
      <c r="D210" s="58"/>
      <c r="E210" s="58"/>
      <c r="F210" s="59"/>
    </row>
    <row r="211" spans="1:6" x14ac:dyDescent="0.55000000000000004">
      <c r="A211" s="60"/>
      <c r="B211" s="58"/>
      <c r="C211" s="58"/>
      <c r="D211" s="58"/>
      <c r="E211" s="58"/>
      <c r="F211" s="59"/>
    </row>
    <row r="212" spans="1:6" x14ac:dyDescent="0.55000000000000004">
      <c r="A212" s="105" t="s">
        <v>36</v>
      </c>
      <c r="B212" s="106"/>
      <c r="C212" s="107"/>
      <c r="D212" s="58"/>
      <c r="E212" s="58"/>
      <c r="F212" s="59"/>
    </row>
    <row r="213" spans="1:6" x14ac:dyDescent="0.55000000000000004">
      <c r="A213" s="60"/>
      <c r="B213" s="58"/>
      <c r="C213" s="58"/>
      <c r="D213" s="58"/>
      <c r="E213" s="58"/>
      <c r="F213" s="59"/>
    </row>
    <row r="214" spans="1:6" x14ac:dyDescent="0.55000000000000004">
      <c r="A214" s="64" t="s">
        <v>20</v>
      </c>
      <c r="B214" s="58"/>
      <c r="C214" s="58"/>
      <c r="D214" s="58"/>
      <c r="E214" s="58"/>
      <c r="F214" s="59"/>
    </row>
    <row r="215" spans="1:6" x14ac:dyDescent="0.55000000000000004">
      <c r="A215" s="60" t="s">
        <v>37</v>
      </c>
      <c r="B215" s="58"/>
      <c r="C215" s="58"/>
      <c r="D215" s="58"/>
      <c r="E215" s="58"/>
      <c r="F215" s="59"/>
    </row>
    <row r="216" spans="1:6" x14ac:dyDescent="0.55000000000000004">
      <c r="A216" s="60" t="s">
        <v>38</v>
      </c>
      <c r="B216" s="58"/>
      <c r="C216" s="58"/>
      <c r="D216" s="58"/>
      <c r="E216" s="58"/>
      <c r="F216" s="59"/>
    </row>
    <row r="217" spans="1:6" x14ac:dyDescent="0.55000000000000004">
      <c r="A217" s="60" t="s">
        <v>39</v>
      </c>
      <c r="B217" s="58"/>
      <c r="C217" s="58"/>
      <c r="D217" s="58"/>
      <c r="E217" s="58"/>
      <c r="F217" s="59"/>
    </row>
    <row r="218" spans="1:6" x14ac:dyDescent="0.55000000000000004">
      <c r="A218" s="60" t="s">
        <v>40</v>
      </c>
      <c r="B218" s="58"/>
      <c r="C218" s="58"/>
      <c r="D218" s="58"/>
      <c r="E218" s="58"/>
      <c r="F218" s="59"/>
    </row>
    <row r="219" spans="1:6" x14ac:dyDescent="0.55000000000000004">
      <c r="A219" s="60" t="s">
        <v>41</v>
      </c>
      <c r="B219" s="58"/>
      <c r="C219" s="58"/>
      <c r="D219" s="58"/>
      <c r="E219" s="58"/>
      <c r="F219" s="59"/>
    </row>
    <row r="220" spans="1:6" x14ac:dyDescent="0.55000000000000004">
      <c r="A220" s="60"/>
      <c r="B220" s="58"/>
      <c r="C220" s="58"/>
      <c r="D220" s="58"/>
      <c r="E220" s="58"/>
      <c r="F220" s="59"/>
    </row>
    <row r="221" spans="1:6" x14ac:dyDescent="0.55000000000000004">
      <c r="A221" s="64" t="s">
        <v>248</v>
      </c>
      <c r="B221" s="58" t="s">
        <v>99</v>
      </c>
      <c r="C221" s="58"/>
      <c r="D221" s="58"/>
      <c r="E221" s="58"/>
      <c r="F221" s="59"/>
    </row>
    <row r="222" spans="1:6" x14ac:dyDescent="0.55000000000000004">
      <c r="A222" s="60"/>
      <c r="B222" s="58"/>
      <c r="C222" s="58"/>
      <c r="D222" s="115"/>
      <c r="E222" s="115"/>
      <c r="F222" s="116"/>
    </row>
    <row r="223" spans="1:6" x14ac:dyDescent="0.55000000000000004">
      <c r="A223" s="61"/>
      <c r="B223" s="62"/>
      <c r="C223" s="62"/>
      <c r="D223" s="117"/>
      <c r="E223" s="117"/>
      <c r="F223" s="118"/>
    </row>
    <row r="224" spans="1:6" x14ac:dyDescent="0.55000000000000004">
      <c r="F224" s="119" t="s">
        <v>113</v>
      </c>
    </row>
    <row r="225" spans="5:6" x14ac:dyDescent="0.55000000000000004">
      <c r="F225" s="120"/>
    </row>
    <row r="228" spans="5:6" x14ac:dyDescent="0.55000000000000004">
      <c r="E228" s="52" t="s">
        <v>100</v>
      </c>
    </row>
  </sheetData>
  <mergeCells count="1">
    <mergeCell ref="A1:F1"/>
  </mergeCells>
  <pageMargins left="0.70866141732283472" right="0.15748031496062992" top="0.78740157480314965" bottom="0.59055118110236227" header="0.11811023622047245" footer="0.11811023622047245"/>
  <pageSetup paperSize="9" orientation="portrait" r:id="rId1"/>
  <headerFooter alignWithMargins="0">
    <oddHeader>&amp;Cหน้าที่ &amp;P&amp;R&amp;A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0"/>
  <sheetViews>
    <sheetView topLeftCell="A4" zoomScale="90" zoomScaleNormal="90" workbookViewId="0">
      <selection activeCell="T14" sqref="T14"/>
    </sheetView>
  </sheetViews>
  <sheetFormatPr defaultRowHeight="21" x14ac:dyDescent="0.35"/>
  <cols>
    <col min="1" max="1" width="20.7109375" style="1" customWidth="1"/>
    <col min="2" max="2" width="9.140625" style="1" customWidth="1"/>
    <col min="3" max="3" width="11.140625" style="1" customWidth="1"/>
    <col min="4" max="5" width="10.140625" style="1" customWidth="1"/>
    <col min="6" max="6" width="12.140625" style="1" customWidth="1"/>
    <col min="7" max="11" width="8.85546875" style="1" customWidth="1"/>
    <col min="12" max="12" width="13.7109375" style="1" customWidth="1"/>
    <col min="13" max="13" width="11.5703125" style="1" customWidth="1"/>
    <col min="14" max="14" width="7.7109375" style="1" customWidth="1"/>
    <col min="15" max="15" width="17.140625" style="1" customWidth="1"/>
    <col min="16" max="16" width="11" style="1" customWidth="1"/>
    <col min="17" max="17" width="15.5703125" style="1" customWidth="1"/>
    <col min="18" max="18" width="6.140625" style="1" customWidth="1"/>
    <col min="19" max="16384" width="9.140625" style="1"/>
  </cols>
  <sheetData>
    <row r="1" spans="1:18" x14ac:dyDescent="0.35">
      <c r="A1" s="228" t="s">
        <v>223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16"/>
    </row>
    <row r="2" spans="1:18" ht="27" customHeight="1" x14ac:dyDescent="0.35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8.25" customHeight="1" x14ac:dyDescent="0.35"/>
    <row r="4" spans="1:18" x14ac:dyDescent="0.35">
      <c r="A4" s="3" t="s">
        <v>132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6.75" customHeight="1" x14ac:dyDescent="0.35"/>
    <row r="6" spans="1:18" s="4" customFormat="1" ht="24" customHeight="1" x14ac:dyDescent="0.5">
      <c r="A6" s="229" t="s">
        <v>104</v>
      </c>
      <c r="B6" s="229" t="s">
        <v>105</v>
      </c>
      <c r="C6" s="230"/>
      <c r="D6" s="230"/>
      <c r="E6" s="230"/>
      <c r="F6" s="231"/>
      <c r="G6" s="232" t="s">
        <v>106</v>
      </c>
      <c r="H6" s="233"/>
      <c r="I6" s="233"/>
      <c r="J6" s="233"/>
      <c r="K6" s="234"/>
      <c r="L6" s="232" t="s">
        <v>183</v>
      </c>
      <c r="M6" s="233"/>
      <c r="N6" s="234"/>
      <c r="O6" s="235" t="s">
        <v>150</v>
      </c>
      <c r="P6" s="237" t="s">
        <v>144</v>
      </c>
      <c r="Q6" s="238"/>
    </row>
    <row r="7" spans="1:18" s="4" customFormat="1" ht="106.5" customHeight="1" x14ac:dyDescent="0.5">
      <c r="A7" s="229"/>
      <c r="B7" s="11" t="s">
        <v>139</v>
      </c>
      <c r="C7" s="17" t="s">
        <v>140</v>
      </c>
      <c r="D7" s="17" t="s">
        <v>141</v>
      </c>
      <c r="E7" s="11" t="s">
        <v>142</v>
      </c>
      <c r="F7" s="18" t="s">
        <v>3</v>
      </c>
      <c r="G7" s="18" t="s">
        <v>139</v>
      </c>
      <c r="H7" s="19" t="s">
        <v>140</v>
      </c>
      <c r="I7" s="19" t="s">
        <v>141</v>
      </c>
      <c r="J7" s="18" t="s">
        <v>142</v>
      </c>
      <c r="K7" s="20" t="s">
        <v>3</v>
      </c>
      <c r="L7" s="17" t="s">
        <v>140</v>
      </c>
      <c r="M7" s="17" t="s">
        <v>141</v>
      </c>
      <c r="N7" s="11" t="s">
        <v>142</v>
      </c>
      <c r="O7" s="236"/>
      <c r="P7" s="126" t="s">
        <v>143</v>
      </c>
      <c r="Q7" s="127" t="s">
        <v>146</v>
      </c>
    </row>
    <row r="8" spans="1:18" s="4" customFormat="1" ht="23.25" customHeight="1" x14ac:dyDescent="0.35">
      <c r="A8" s="21" t="s">
        <v>148</v>
      </c>
      <c r="B8" s="21"/>
      <c r="C8" s="21"/>
      <c r="D8" s="21"/>
      <c r="E8" s="21"/>
      <c r="F8" s="22">
        <f>SUM(B8:E8)</f>
        <v>0</v>
      </c>
      <c r="G8" s="23">
        <f>IF(MOD(B8,30)&lt;10,ROUNDDOWN(B8/30,0),ROUNDUP(B8/30,0))</f>
        <v>0</v>
      </c>
      <c r="H8" s="23">
        <f>IF(MOD(C8,10)&lt;10,ROUNDDOWN(C8/10,0),ROUNDUP(C8/10,0))</f>
        <v>0</v>
      </c>
      <c r="I8" s="23">
        <f>IF(MOD(D8,8)&lt;8,ROUNDDOWN(D8/8,0),ROUNDUP(D8/8,0))</f>
        <v>0</v>
      </c>
      <c r="J8" s="23">
        <f>IF(MOD(E8,6)&lt;6,ROUNDDOWN(E8/6,0),ROUNDUP(E8/6,0))</f>
        <v>0</v>
      </c>
      <c r="K8" s="23">
        <f>SUM(G8:J8)</f>
        <v>0</v>
      </c>
      <c r="L8" s="128">
        <f>IF(MOD(C8,5)&lt;5,ROUNDDOWN(C8/5,0),ROUNDUP(C8/5,0))</f>
        <v>0</v>
      </c>
      <c r="M8" s="128">
        <f>IF(MOD(D8,4)&lt;4,ROUNDDOWN(D8/4,0),ROUNDUP(D8/4,0))</f>
        <v>0</v>
      </c>
      <c r="N8" s="128">
        <f>IF(MOD(E8,3)&lt;5,ROUNDDOWN(E8/3,0),ROUNDUP(E8/3,0))</f>
        <v>0</v>
      </c>
      <c r="O8" s="129"/>
      <c r="P8" s="130">
        <f>IF(MOD(F8,30)&lt;10,ROUNDDOWN(F8/30,0),ROUNDUP(F8/30,0))</f>
        <v>0</v>
      </c>
      <c r="Q8" s="131"/>
    </row>
    <row r="9" spans="1:18" s="4" customFormat="1" ht="23.25" customHeight="1" x14ac:dyDescent="0.35">
      <c r="A9" s="24" t="s">
        <v>149</v>
      </c>
      <c r="B9" s="24"/>
      <c r="C9" s="24"/>
      <c r="D9" s="24"/>
      <c r="E9" s="24"/>
      <c r="F9" s="25">
        <f t="shared" ref="F9" si="0">SUM(B9:E9)</f>
        <v>0</v>
      </c>
      <c r="G9" s="26">
        <f>IF(MOD(B9,30)&lt;10,ROUNDDOWN(B9/30,0),ROUNDUP(B9/30,0))</f>
        <v>0</v>
      </c>
      <c r="H9" s="26">
        <f t="shared" ref="H9" si="1">IF(MOD(C9,10)&lt;10,ROUNDDOWN(C9/10,0),ROUNDUP(C9/10,0))</f>
        <v>0</v>
      </c>
      <c r="I9" s="26">
        <f t="shared" ref="I9" si="2">IF(MOD(D9,8)&lt;8,ROUNDDOWN(D9/8,0),ROUNDUP(D9/8,0))</f>
        <v>0</v>
      </c>
      <c r="J9" s="26">
        <f t="shared" ref="J9" si="3">IF(MOD(E9,6)&lt;6,ROUNDDOWN(E9/6,0),ROUNDUP(E9/6,0))</f>
        <v>0</v>
      </c>
      <c r="K9" s="26">
        <f t="shared" ref="K9" si="4">SUM(G9:J9)</f>
        <v>0</v>
      </c>
      <c r="L9" s="128">
        <f t="shared" ref="L9:L21" si="5">IF(MOD(C9,5)&lt;5,ROUNDDOWN(C9/5,0),ROUNDUP(C9/5,0))</f>
        <v>0</v>
      </c>
      <c r="M9" s="128">
        <f t="shared" ref="M9:M21" si="6">IF(MOD(D9,4)&lt;4,ROUNDDOWN(D9/4,0),ROUNDUP(D9/4,0))</f>
        <v>0</v>
      </c>
      <c r="N9" s="128">
        <f t="shared" ref="N9:N21" si="7">IF(MOD(E9,3)&lt;5,ROUNDDOWN(E9/3,0),ROUNDUP(E9/3,0))</f>
        <v>0</v>
      </c>
      <c r="O9" s="132"/>
      <c r="P9" s="133">
        <f>IF(MOD(F9,30)&lt;10,ROUNDDOWN(F9/30,0),ROUNDUP(F9/30,0))</f>
        <v>0</v>
      </c>
      <c r="Q9" s="134"/>
    </row>
    <row r="10" spans="1:18" s="4" customFormat="1" ht="23.25" customHeight="1" x14ac:dyDescent="0.35">
      <c r="A10" s="24" t="s">
        <v>133</v>
      </c>
      <c r="B10" s="24"/>
      <c r="C10" s="24"/>
      <c r="D10" s="24"/>
      <c r="E10" s="24"/>
      <c r="F10" s="25">
        <f>SUM(B10:E10)</f>
        <v>0</v>
      </c>
      <c r="G10" s="26">
        <f>IF(MOD(B10,40)&lt;10,ROUNDDOWN(B10/40,0),ROUNDUP(B10/40,0))</f>
        <v>0</v>
      </c>
      <c r="H10" s="26">
        <f>IF(MOD(C10,10)&lt;10,ROUNDDOWN(C10/10,0),ROUNDUP(C10/10,0))</f>
        <v>0</v>
      </c>
      <c r="I10" s="26">
        <f>IF(MOD(D10,8)&lt;8,ROUNDDOWN(D10/8,0),ROUNDUP(D10/8,0))</f>
        <v>0</v>
      </c>
      <c r="J10" s="26">
        <f>IF(MOD(E10,6)&lt;6,ROUNDDOWN(E10/6,0),ROUNDUP(E10/6,0))</f>
        <v>0</v>
      </c>
      <c r="K10" s="26">
        <f>SUM(G10:J10)</f>
        <v>0</v>
      </c>
      <c r="L10" s="128">
        <f t="shared" si="5"/>
        <v>0</v>
      </c>
      <c r="M10" s="128">
        <f t="shared" si="6"/>
        <v>0</v>
      </c>
      <c r="N10" s="128">
        <f t="shared" si="7"/>
        <v>0</v>
      </c>
      <c r="O10" s="132"/>
      <c r="P10" s="133">
        <f>IF(MOD(F10,40)&lt;10,ROUNDDOWN(F10/40,0),ROUNDUP(F10/40,0))</f>
        <v>0</v>
      </c>
      <c r="Q10" s="134"/>
    </row>
    <row r="11" spans="1:18" s="4" customFormat="1" ht="23.25" customHeight="1" x14ac:dyDescent="0.35">
      <c r="A11" s="24" t="s">
        <v>134</v>
      </c>
      <c r="B11" s="24"/>
      <c r="C11" s="24"/>
      <c r="D11" s="24"/>
      <c r="E11" s="24"/>
      <c r="F11" s="25">
        <f t="shared" ref="F11:F21" si="8">SUM(B11:E11)</f>
        <v>0</v>
      </c>
      <c r="G11" s="26">
        <f t="shared" ref="G11:G21" si="9">IF(MOD(B11,40)&lt;10,ROUNDDOWN(B11/40,0),ROUNDUP(B11/40,0))</f>
        <v>0</v>
      </c>
      <c r="H11" s="26">
        <f t="shared" ref="H11:H21" si="10">IF(MOD(C11,10)&lt;10,ROUNDDOWN(C11/10,0),ROUNDUP(C11/10,0))</f>
        <v>0</v>
      </c>
      <c r="I11" s="26">
        <f t="shared" ref="I11:I21" si="11">IF(MOD(D11,8)&lt;8,ROUNDDOWN(D11/8,0),ROUNDUP(D11/8,0))</f>
        <v>0</v>
      </c>
      <c r="J11" s="26">
        <f t="shared" ref="J11:J21" si="12">IF(MOD(E11,6)&lt;6,ROUNDDOWN(E11/6,0),ROUNDUP(E11/6,0))</f>
        <v>0</v>
      </c>
      <c r="K11" s="26">
        <f t="shared" ref="K11:K21" si="13">SUM(G11:J11)</f>
        <v>0</v>
      </c>
      <c r="L11" s="128">
        <f t="shared" si="5"/>
        <v>0</v>
      </c>
      <c r="M11" s="128">
        <f t="shared" si="6"/>
        <v>0</v>
      </c>
      <c r="N11" s="128">
        <f t="shared" si="7"/>
        <v>0</v>
      </c>
      <c r="O11" s="132"/>
      <c r="P11" s="133">
        <f t="shared" ref="P11:P21" si="14">IF(MOD(F11,40)&lt;10,ROUNDDOWN(F11/40,0),ROUNDUP(F11/40,0))</f>
        <v>0</v>
      </c>
      <c r="Q11" s="134"/>
    </row>
    <row r="12" spans="1:18" s="4" customFormat="1" ht="23.25" customHeight="1" x14ac:dyDescent="0.35">
      <c r="A12" s="27" t="s">
        <v>135</v>
      </c>
      <c r="B12" s="27"/>
      <c r="C12" s="27"/>
      <c r="D12" s="27"/>
      <c r="E12" s="27"/>
      <c r="F12" s="25">
        <f t="shared" si="8"/>
        <v>0</v>
      </c>
      <c r="G12" s="26">
        <f t="shared" si="9"/>
        <v>0</v>
      </c>
      <c r="H12" s="26">
        <f t="shared" si="10"/>
        <v>0</v>
      </c>
      <c r="I12" s="26">
        <f t="shared" si="11"/>
        <v>0</v>
      </c>
      <c r="J12" s="26">
        <f t="shared" si="12"/>
        <v>0</v>
      </c>
      <c r="K12" s="26">
        <f t="shared" si="13"/>
        <v>0</v>
      </c>
      <c r="L12" s="128">
        <f t="shared" si="5"/>
        <v>0</v>
      </c>
      <c r="M12" s="128">
        <f t="shared" si="6"/>
        <v>0</v>
      </c>
      <c r="N12" s="128">
        <f t="shared" si="7"/>
        <v>0</v>
      </c>
      <c r="O12" s="132"/>
      <c r="P12" s="133">
        <f t="shared" si="14"/>
        <v>0</v>
      </c>
      <c r="Q12" s="134"/>
    </row>
    <row r="13" spans="1:18" s="4" customFormat="1" ht="23.25" customHeight="1" x14ac:dyDescent="0.35">
      <c r="A13" s="27" t="s">
        <v>136</v>
      </c>
      <c r="B13" s="27"/>
      <c r="C13" s="27"/>
      <c r="D13" s="27"/>
      <c r="E13" s="27"/>
      <c r="F13" s="25">
        <f t="shared" si="8"/>
        <v>0</v>
      </c>
      <c r="G13" s="26">
        <f t="shared" si="9"/>
        <v>0</v>
      </c>
      <c r="H13" s="26">
        <f t="shared" si="10"/>
        <v>0</v>
      </c>
      <c r="I13" s="26">
        <f t="shared" si="11"/>
        <v>0</v>
      </c>
      <c r="J13" s="26">
        <f t="shared" si="12"/>
        <v>0</v>
      </c>
      <c r="K13" s="26">
        <f t="shared" si="13"/>
        <v>0</v>
      </c>
      <c r="L13" s="128">
        <f t="shared" si="5"/>
        <v>0</v>
      </c>
      <c r="M13" s="128">
        <f t="shared" si="6"/>
        <v>0</v>
      </c>
      <c r="N13" s="128">
        <f t="shared" si="7"/>
        <v>0</v>
      </c>
      <c r="O13" s="132"/>
      <c r="P13" s="133">
        <f t="shared" si="14"/>
        <v>0</v>
      </c>
      <c r="Q13" s="134"/>
    </row>
    <row r="14" spans="1:18" ht="23.25" customHeight="1" x14ac:dyDescent="0.35">
      <c r="A14" s="27" t="s">
        <v>137</v>
      </c>
      <c r="B14" s="27"/>
      <c r="C14" s="24"/>
      <c r="D14" s="24"/>
      <c r="E14" s="27"/>
      <c r="F14" s="25">
        <f t="shared" si="8"/>
        <v>0</v>
      </c>
      <c r="G14" s="26">
        <f t="shared" si="9"/>
        <v>0</v>
      </c>
      <c r="H14" s="26">
        <f t="shared" si="10"/>
        <v>0</v>
      </c>
      <c r="I14" s="26">
        <f t="shared" si="11"/>
        <v>0</v>
      </c>
      <c r="J14" s="26">
        <f t="shared" si="12"/>
        <v>0</v>
      </c>
      <c r="K14" s="26">
        <f t="shared" si="13"/>
        <v>0</v>
      </c>
      <c r="L14" s="128">
        <f t="shared" si="5"/>
        <v>0</v>
      </c>
      <c r="M14" s="128">
        <f t="shared" si="6"/>
        <v>0</v>
      </c>
      <c r="N14" s="128">
        <f t="shared" si="7"/>
        <v>0</v>
      </c>
      <c r="O14" s="132"/>
      <c r="P14" s="133">
        <f t="shared" si="14"/>
        <v>0</v>
      </c>
      <c r="Q14" s="134"/>
    </row>
    <row r="15" spans="1:18" ht="23.25" customHeight="1" x14ac:dyDescent="0.35">
      <c r="A15" s="27" t="s">
        <v>138</v>
      </c>
      <c r="B15" s="27"/>
      <c r="C15" s="24"/>
      <c r="D15" s="24"/>
      <c r="E15" s="27"/>
      <c r="F15" s="25">
        <f t="shared" si="8"/>
        <v>0</v>
      </c>
      <c r="G15" s="26">
        <f t="shared" si="9"/>
        <v>0</v>
      </c>
      <c r="H15" s="26">
        <f t="shared" si="10"/>
        <v>0</v>
      </c>
      <c r="I15" s="26">
        <f t="shared" si="11"/>
        <v>0</v>
      </c>
      <c r="J15" s="26">
        <f t="shared" si="12"/>
        <v>0</v>
      </c>
      <c r="K15" s="26">
        <f t="shared" si="13"/>
        <v>0</v>
      </c>
      <c r="L15" s="128">
        <f t="shared" si="5"/>
        <v>0</v>
      </c>
      <c r="M15" s="128">
        <f t="shared" si="6"/>
        <v>0</v>
      </c>
      <c r="N15" s="128">
        <f t="shared" si="7"/>
        <v>0</v>
      </c>
      <c r="O15" s="132"/>
      <c r="P15" s="133">
        <f t="shared" si="14"/>
        <v>0</v>
      </c>
      <c r="Q15" s="134"/>
    </row>
    <row r="16" spans="1:18" ht="23.25" customHeight="1" x14ac:dyDescent="0.35">
      <c r="A16" s="24" t="s">
        <v>107</v>
      </c>
      <c r="B16" s="27"/>
      <c r="C16" s="24"/>
      <c r="D16" s="24"/>
      <c r="E16" s="27"/>
      <c r="F16" s="25">
        <f t="shared" si="8"/>
        <v>0</v>
      </c>
      <c r="G16" s="26">
        <f t="shared" si="9"/>
        <v>0</v>
      </c>
      <c r="H16" s="26">
        <f t="shared" si="10"/>
        <v>0</v>
      </c>
      <c r="I16" s="26">
        <f t="shared" si="11"/>
        <v>0</v>
      </c>
      <c r="J16" s="26">
        <f t="shared" si="12"/>
        <v>0</v>
      </c>
      <c r="K16" s="26">
        <f t="shared" si="13"/>
        <v>0</v>
      </c>
      <c r="L16" s="128">
        <f t="shared" si="5"/>
        <v>0</v>
      </c>
      <c r="M16" s="128">
        <f t="shared" si="6"/>
        <v>0</v>
      </c>
      <c r="N16" s="128">
        <f t="shared" si="7"/>
        <v>0</v>
      </c>
      <c r="O16" s="132"/>
      <c r="P16" s="133">
        <f t="shared" si="14"/>
        <v>0</v>
      </c>
      <c r="Q16" s="134"/>
    </row>
    <row r="17" spans="1:17" x14ac:dyDescent="0.35">
      <c r="A17" s="24" t="s">
        <v>108</v>
      </c>
      <c r="B17" s="27"/>
      <c r="C17" s="24"/>
      <c r="D17" s="24"/>
      <c r="E17" s="27"/>
      <c r="F17" s="25">
        <f t="shared" si="8"/>
        <v>0</v>
      </c>
      <c r="G17" s="26">
        <f t="shared" si="9"/>
        <v>0</v>
      </c>
      <c r="H17" s="26">
        <f t="shared" si="10"/>
        <v>0</v>
      </c>
      <c r="I17" s="26">
        <f t="shared" si="11"/>
        <v>0</v>
      </c>
      <c r="J17" s="26">
        <f t="shared" si="12"/>
        <v>0</v>
      </c>
      <c r="K17" s="26">
        <f t="shared" si="13"/>
        <v>0</v>
      </c>
      <c r="L17" s="128">
        <f t="shared" si="5"/>
        <v>0</v>
      </c>
      <c r="M17" s="128">
        <f t="shared" si="6"/>
        <v>0</v>
      </c>
      <c r="N17" s="128">
        <f t="shared" si="7"/>
        <v>0</v>
      </c>
      <c r="O17" s="132"/>
      <c r="P17" s="133">
        <f t="shared" si="14"/>
        <v>0</v>
      </c>
      <c r="Q17" s="134"/>
    </row>
    <row r="18" spans="1:17" x14ac:dyDescent="0.35">
      <c r="A18" s="24" t="s">
        <v>109</v>
      </c>
      <c r="B18" s="27"/>
      <c r="C18" s="135"/>
      <c r="D18" s="135"/>
      <c r="E18" s="27"/>
      <c r="F18" s="25">
        <f t="shared" si="8"/>
        <v>0</v>
      </c>
      <c r="G18" s="26">
        <f t="shared" si="9"/>
        <v>0</v>
      </c>
      <c r="H18" s="26">
        <f t="shared" si="10"/>
        <v>0</v>
      </c>
      <c r="I18" s="26">
        <f t="shared" si="11"/>
        <v>0</v>
      </c>
      <c r="J18" s="26">
        <f t="shared" si="12"/>
        <v>0</v>
      </c>
      <c r="K18" s="26">
        <f t="shared" si="13"/>
        <v>0</v>
      </c>
      <c r="L18" s="128">
        <f t="shared" si="5"/>
        <v>0</v>
      </c>
      <c r="M18" s="128">
        <f t="shared" si="6"/>
        <v>0</v>
      </c>
      <c r="N18" s="128">
        <f t="shared" si="7"/>
        <v>0</v>
      </c>
      <c r="O18" s="132"/>
      <c r="P18" s="133">
        <f t="shared" si="14"/>
        <v>0</v>
      </c>
      <c r="Q18" s="134"/>
    </row>
    <row r="19" spans="1:17" x14ac:dyDescent="0.35">
      <c r="A19" s="24" t="s">
        <v>110</v>
      </c>
      <c r="B19" s="27"/>
      <c r="C19" s="135"/>
      <c r="D19" s="135"/>
      <c r="E19" s="27"/>
      <c r="F19" s="25">
        <f t="shared" si="8"/>
        <v>0</v>
      </c>
      <c r="G19" s="26">
        <f t="shared" si="9"/>
        <v>0</v>
      </c>
      <c r="H19" s="26">
        <f t="shared" si="10"/>
        <v>0</v>
      </c>
      <c r="I19" s="26">
        <f t="shared" si="11"/>
        <v>0</v>
      </c>
      <c r="J19" s="26">
        <f t="shared" si="12"/>
        <v>0</v>
      </c>
      <c r="K19" s="26">
        <f t="shared" si="13"/>
        <v>0</v>
      </c>
      <c r="L19" s="128">
        <f t="shared" si="5"/>
        <v>0</v>
      </c>
      <c r="M19" s="128">
        <f t="shared" si="6"/>
        <v>0</v>
      </c>
      <c r="N19" s="128">
        <f t="shared" si="7"/>
        <v>0</v>
      </c>
      <c r="O19" s="132"/>
      <c r="P19" s="133">
        <f t="shared" si="14"/>
        <v>0</v>
      </c>
      <c r="Q19" s="134"/>
    </row>
    <row r="20" spans="1:17" x14ac:dyDescent="0.35">
      <c r="A20" s="24" t="s">
        <v>111</v>
      </c>
      <c r="B20" s="27"/>
      <c r="C20" s="135"/>
      <c r="D20" s="135"/>
      <c r="E20" s="27"/>
      <c r="F20" s="25">
        <f t="shared" si="8"/>
        <v>0</v>
      </c>
      <c r="G20" s="26">
        <f t="shared" si="9"/>
        <v>0</v>
      </c>
      <c r="H20" s="26">
        <f t="shared" si="10"/>
        <v>0</v>
      </c>
      <c r="I20" s="26">
        <f t="shared" si="11"/>
        <v>0</v>
      </c>
      <c r="J20" s="26">
        <f t="shared" si="12"/>
        <v>0</v>
      </c>
      <c r="K20" s="26">
        <f t="shared" si="13"/>
        <v>0</v>
      </c>
      <c r="L20" s="128">
        <f t="shared" si="5"/>
        <v>0</v>
      </c>
      <c r="M20" s="128">
        <f t="shared" si="6"/>
        <v>0</v>
      </c>
      <c r="N20" s="128">
        <f t="shared" si="7"/>
        <v>0</v>
      </c>
      <c r="O20" s="132"/>
      <c r="P20" s="133">
        <f t="shared" si="14"/>
        <v>0</v>
      </c>
      <c r="Q20" s="134"/>
    </row>
    <row r="21" spans="1:17" x14ac:dyDescent="0.35">
      <c r="A21" s="28" t="s">
        <v>112</v>
      </c>
      <c r="B21" s="27"/>
      <c r="C21" s="28"/>
      <c r="D21" s="28"/>
      <c r="E21" s="27"/>
      <c r="F21" s="25">
        <f t="shared" si="8"/>
        <v>0</v>
      </c>
      <c r="G21" s="26">
        <f t="shared" si="9"/>
        <v>0</v>
      </c>
      <c r="H21" s="26">
        <f t="shared" si="10"/>
        <v>0</v>
      </c>
      <c r="I21" s="26">
        <f t="shared" si="11"/>
        <v>0</v>
      </c>
      <c r="J21" s="26">
        <f t="shared" si="12"/>
        <v>0</v>
      </c>
      <c r="K21" s="26">
        <f t="shared" si="13"/>
        <v>0</v>
      </c>
      <c r="L21" s="128">
        <f t="shared" si="5"/>
        <v>0</v>
      </c>
      <c r="M21" s="128">
        <f t="shared" si="6"/>
        <v>0</v>
      </c>
      <c r="N21" s="128">
        <f t="shared" si="7"/>
        <v>0</v>
      </c>
      <c r="O21" s="136"/>
      <c r="P21" s="133">
        <f t="shared" si="14"/>
        <v>0</v>
      </c>
      <c r="Q21" s="137"/>
    </row>
    <row r="22" spans="1:17" s="40" customFormat="1" x14ac:dyDescent="0.35">
      <c r="A22" s="121" t="s">
        <v>8</v>
      </c>
      <c r="B22" s="138">
        <f>SUM(B8:B21)</f>
        <v>0</v>
      </c>
      <c r="C22" s="138">
        <f t="shared" ref="C22:K22" si="15">SUM(C8:C21)</f>
        <v>0</v>
      </c>
      <c r="D22" s="138">
        <f t="shared" si="15"/>
        <v>0</v>
      </c>
      <c r="E22" s="138">
        <f t="shared" si="15"/>
        <v>0</v>
      </c>
      <c r="F22" s="138">
        <f t="shared" si="15"/>
        <v>0</v>
      </c>
      <c r="G22" s="138">
        <f t="shared" si="15"/>
        <v>0</v>
      </c>
      <c r="H22" s="138">
        <f t="shared" si="15"/>
        <v>0</v>
      </c>
      <c r="I22" s="138">
        <f t="shared" si="15"/>
        <v>0</v>
      </c>
      <c r="J22" s="138">
        <f t="shared" si="15"/>
        <v>0</v>
      </c>
      <c r="K22" s="138">
        <f t="shared" si="15"/>
        <v>0</v>
      </c>
      <c r="L22" s="139">
        <f>SUM(L8:L21)</f>
        <v>0</v>
      </c>
      <c r="M22" s="139">
        <f t="shared" ref="M22:N22" si="16">SUM(M8:M21)</f>
        <v>0</v>
      </c>
      <c r="N22" s="139">
        <f t="shared" si="16"/>
        <v>0</v>
      </c>
      <c r="O22" s="140">
        <f>ROUND(((((G8+G9)*30)+(B8+B9))/50+(((G10+G11+G12+G13+G14+G15)*40)+(B10+B11+B12+B13+B14+B15))/50+(L22+M22+N22))+((G16+G17+G18+G19+G20+G21)*2),0)</f>
        <v>0</v>
      </c>
      <c r="P22" s="141">
        <f>SUM(P8:P21)</f>
        <v>0</v>
      </c>
      <c r="Q22" s="142">
        <f>IF(F22&gt;120,ROUND(((((P8+P9)*30)+(F8+F9))/50+(((P10+P11+P12+P13+P14+P15)*40)+(F10+F11+F12+F13+F14+F15))/50+(P16+P17+P18+P19+P20+P21)*2),0),IF((F8+F9+F10+F11+F12+F13+F14+F15)&lt;=0,0,IF((F8+F9+F10+F11+F12+F13+F14+F15)&lt;=20,1,IF((F8+F9+F10+F11+F12+F13+F14+F15)&lt;=40,2,IF((F8+F9+F10+F11+F12+F13+F14+F15)&lt;=60,3,IF((F8+F9+F10+F11+F12+F13+F14+F15)&lt;=80,4,IF((F8+F9+F10+F11+F12+F13+F14+F15)&lt;=100,5,IF((F8+F9+F10+F11+F12+F13+F14+F15)&lt;=120,6,0)))))))+((P16+P17+P18+P19+P20+P21)*2))</f>
        <v>0</v>
      </c>
    </row>
    <row r="23" spans="1:17" ht="5.25" customHeight="1" x14ac:dyDescent="0.35"/>
    <row r="24" spans="1:17" x14ac:dyDescent="0.35">
      <c r="A24" s="3" t="s">
        <v>145</v>
      </c>
      <c r="B24" s="3"/>
      <c r="C24" s="3"/>
      <c r="D24" s="29" t="s">
        <v>106</v>
      </c>
      <c r="E24" s="143">
        <f>SUM(K22)</f>
        <v>0</v>
      </c>
      <c r="G24" s="144"/>
      <c r="H24" s="3"/>
      <c r="I24" s="3"/>
      <c r="J24" s="3"/>
      <c r="K24" s="3"/>
      <c r="L24" s="3"/>
      <c r="M24" s="3"/>
      <c r="N24" s="3"/>
      <c r="Q24" s="5" t="s">
        <v>113</v>
      </c>
    </row>
    <row r="25" spans="1:17" ht="27" customHeight="1" x14ac:dyDescent="0.35">
      <c r="A25" s="29" t="s">
        <v>114</v>
      </c>
      <c r="B25" s="145">
        <f>IF(F22&lt;=0,0,IF(F22&lt;=359,1,IF(F22&lt;=719,2,IF(F22&lt;=1079,3,IF(F22&lt;=1679,4,IF(F22&lt;=1680,5,IF(F22&lt;=1680,1,5)))))))</f>
        <v>0</v>
      </c>
      <c r="C25" s="30"/>
      <c r="D25" s="30"/>
      <c r="F25" s="29" t="s">
        <v>115</v>
      </c>
      <c r="G25" s="146">
        <f>SUM(O25)-B25</f>
        <v>0</v>
      </c>
      <c r="H25" s="30"/>
      <c r="I25" s="30"/>
      <c r="K25" s="29" t="s">
        <v>116</v>
      </c>
      <c r="L25" s="29"/>
      <c r="M25" s="29"/>
      <c r="N25" s="29"/>
      <c r="O25" s="146">
        <f>SUM(O22)</f>
        <v>0</v>
      </c>
      <c r="Q25" s="6"/>
    </row>
    <row r="26" spans="1:17" s="49" customFormat="1" ht="18" customHeight="1" x14ac:dyDescent="0.35">
      <c r="A26" s="122"/>
      <c r="B26" s="30"/>
      <c r="C26" s="30"/>
      <c r="D26" s="30"/>
      <c r="F26" s="122"/>
      <c r="G26" s="30"/>
      <c r="H26" s="30"/>
      <c r="I26" s="30"/>
      <c r="K26" s="122"/>
      <c r="L26" s="122"/>
      <c r="M26" s="122"/>
      <c r="N26" s="122"/>
      <c r="O26" s="30"/>
    </row>
    <row r="27" spans="1:17" x14ac:dyDescent="0.35">
      <c r="A27" s="123" t="s">
        <v>147</v>
      </c>
      <c r="B27" s="147"/>
      <c r="C27" s="147"/>
      <c r="D27" s="148" t="s">
        <v>106</v>
      </c>
      <c r="E27" s="149">
        <f>SUM(P22)</f>
        <v>0</v>
      </c>
      <c r="F27" s="150"/>
      <c r="G27" s="151"/>
      <c r="H27" s="147"/>
      <c r="I27" s="147"/>
      <c r="J27" s="147"/>
      <c r="K27" s="147"/>
      <c r="L27" s="147"/>
      <c r="M27" s="147"/>
      <c r="N27" s="147"/>
      <c r="O27" s="150"/>
      <c r="P27" s="150"/>
      <c r="Q27" s="152"/>
    </row>
    <row r="28" spans="1:17" ht="24.75" customHeight="1" x14ac:dyDescent="0.35">
      <c r="A28" s="124" t="s">
        <v>114</v>
      </c>
      <c r="B28" s="153">
        <f>IF(F22&lt;=0,0,IF(F22&lt;=359,1,IF(F22&lt;=719,2,IF(F22&lt;=1079,3,IF(F22&lt;=1679,4,IF(F22&lt;=1680,5,IF(F22&lt;=1680,1,5)))))))</f>
        <v>0</v>
      </c>
      <c r="C28" s="154"/>
      <c r="D28" s="154"/>
      <c r="E28" s="155"/>
      <c r="F28" s="156" t="s">
        <v>115</v>
      </c>
      <c r="G28" s="157">
        <f>SUM(Q22)</f>
        <v>0</v>
      </c>
      <c r="H28" s="154"/>
      <c r="I28" s="154"/>
      <c r="J28" s="155"/>
      <c r="K28" s="156" t="s">
        <v>116</v>
      </c>
      <c r="L28" s="156"/>
      <c r="M28" s="156"/>
      <c r="N28" s="156"/>
      <c r="O28" s="157">
        <f>SUM(G28)+B28</f>
        <v>0</v>
      </c>
      <c r="P28" s="155"/>
      <c r="Q28" s="158"/>
    </row>
    <row r="29" spans="1:17" ht="21.75" customHeight="1" x14ac:dyDescent="0.35">
      <c r="A29" s="125" t="s">
        <v>165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</row>
    <row r="30" spans="1:17" ht="20.25" customHeight="1" x14ac:dyDescent="0.35"/>
  </sheetData>
  <mergeCells count="7">
    <mergeCell ref="A1:Q1"/>
    <mergeCell ref="A6:A7"/>
    <mergeCell ref="B6:F6"/>
    <mergeCell ref="G6:K6"/>
    <mergeCell ref="L6:N6"/>
    <mergeCell ref="O6:O7"/>
    <mergeCell ref="P6:Q6"/>
  </mergeCells>
  <pageMargins left="0.70866141732283472" right="0.43307086614173229" top="0.51181102362204722" bottom="0.5118110236220472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0"/>
  <sheetViews>
    <sheetView topLeftCell="D28" zoomScale="70" zoomScaleNormal="70" workbookViewId="0">
      <selection activeCell="Z29" sqref="Z29"/>
    </sheetView>
  </sheetViews>
  <sheetFormatPr defaultRowHeight="23.25" x14ac:dyDescent="0.35"/>
  <cols>
    <col min="1" max="32" width="6" style="8" customWidth="1"/>
    <col min="33" max="41" width="5.28515625" style="8" customWidth="1"/>
    <col min="42" max="42" width="6.7109375" style="8" bestFit="1" customWidth="1"/>
    <col min="43" max="43" width="8.140625" style="8" bestFit="1" customWidth="1"/>
    <col min="44" max="45" width="7.5703125" style="8" bestFit="1" customWidth="1"/>
    <col min="46" max="46" width="6.7109375" style="8" bestFit="1" customWidth="1"/>
    <col min="47" max="47" width="7.85546875" style="8" bestFit="1" customWidth="1"/>
    <col min="48" max="57" width="3" style="8" customWidth="1"/>
    <col min="58" max="58" width="3.42578125" style="8" customWidth="1"/>
    <col min="59" max="59" width="3.85546875" style="8" customWidth="1"/>
    <col min="60" max="16384" width="9.140625" style="8"/>
  </cols>
  <sheetData>
    <row r="2" spans="1:53" s="12" customFormat="1" ht="34.5" customHeight="1" x14ac:dyDescent="0.5">
      <c r="A2" s="262" t="s">
        <v>249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50"/>
      <c r="AS2" s="50"/>
      <c r="AT2" s="50"/>
      <c r="AU2" s="218" t="s">
        <v>182</v>
      </c>
      <c r="AV2" s="50"/>
      <c r="AW2" s="50"/>
      <c r="AX2" s="50"/>
      <c r="AY2" s="50"/>
      <c r="AZ2" s="50"/>
      <c r="BA2" s="50"/>
    </row>
    <row r="3" spans="1:53" s="12" customFormat="1" ht="34.5" customHeight="1" x14ac:dyDescent="0.5">
      <c r="A3" s="262" t="s">
        <v>285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50"/>
      <c r="AS3" s="50"/>
      <c r="AT3" s="50"/>
      <c r="AU3" s="50"/>
      <c r="AV3" s="50"/>
      <c r="AW3" s="50"/>
      <c r="AX3" s="50"/>
      <c r="AY3" s="50"/>
      <c r="AZ3" s="50"/>
      <c r="BA3" s="50"/>
    </row>
    <row r="4" spans="1:53" s="12" customFormat="1" ht="34.5" customHeight="1" x14ac:dyDescent="0.5">
      <c r="A4" s="262" t="s">
        <v>286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50"/>
      <c r="AU4" s="50"/>
      <c r="AV4" s="50"/>
      <c r="AW4" s="50"/>
      <c r="AX4" s="50"/>
      <c r="AY4" s="50"/>
      <c r="AZ4" s="50"/>
      <c r="BA4" s="50"/>
    </row>
    <row r="6" spans="1:53" ht="36.75" customHeight="1" x14ac:dyDescent="0.35">
      <c r="A6" s="7" t="s">
        <v>250</v>
      </c>
    </row>
    <row r="7" spans="1:53" ht="30.75" customHeight="1" x14ac:dyDescent="0.35">
      <c r="A7" s="316" t="s">
        <v>289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</row>
    <row r="8" spans="1:53" ht="30.75" customHeight="1" x14ac:dyDescent="0.35">
      <c r="A8" s="316" t="s">
        <v>287</v>
      </c>
      <c r="B8" s="316"/>
      <c r="C8" s="316"/>
      <c r="D8" s="316"/>
      <c r="E8" s="316"/>
      <c r="F8" s="316"/>
    </row>
    <row r="9" spans="1:53" ht="30.75" customHeight="1" x14ac:dyDescent="0.35">
      <c r="A9" s="316" t="s">
        <v>288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</row>
    <row r="10" spans="1:53" ht="30.75" customHeight="1" x14ac:dyDescent="0.35">
      <c r="A10" s="316" t="s">
        <v>290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</row>
    <row r="11" spans="1:53" ht="30.75" customHeight="1" x14ac:dyDescent="0.35">
      <c r="A11" s="8" t="s">
        <v>50</v>
      </c>
    </row>
    <row r="12" spans="1:53" ht="36" customHeight="1" x14ac:dyDescent="0.35">
      <c r="A12" s="7" t="s">
        <v>48</v>
      </c>
    </row>
    <row r="13" spans="1:53" s="15" customFormat="1" ht="45.75" customHeight="1" x14ac:dyDescent="0.35">
      <c r="A13" s="240" t="s">
        <v>0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 t="s">
        <v>6</v>
      </c>
      <c r="AH13" s="240"/>
      <c r="AI13" s="240"/>
      <c r="AJ13" s="240"/>
      <c r="AK13" s="240"/>
      <c r="AL13" s="240"/>
      <c r="AM13" s="239" t="s">
        <v>225</v>
      </c>
      <c r="AN13" s="240"/>
      <c r="AO13" s="240"/>
      <c r="AP13" s="242" t="s">
        <v>226</v>
      </c>
      <c r="AQ13" s="239" t="s">
        <v>231</v>
      </c>
      <c r="AR13" s="239" t="s">
        <v>227</v>
      </c>
      <c r="AS13" s="239" t="s">
        <v>228</v>
      </c>
      <c r="AT13" s="241" t="s">
        <v>229</v>
      </c>
      <c r="AU13" s="242" t="s">
        <v>230</v>
      </c>
    </row>
    <row r="14" spans="1:53" ht="23.25" customHeight="1" x14ac:dyDescent="0.35">
      <c r="A14" s="243" t="s">
        <v>224</v>
      </c>
      <c r="B14" s="243"/>
      <c r="C14" s="244" t="s">
        <v>53</v>
      </c>
      <c r="D14" s="244"/>
      <c r="E14" s="244" t="s">
        <v>54</v>
      </c>
      <c r="F14" s="244"/>
      <c r="G14" s="245" t="s">
        <v>55</v>
      </c>
      <c r="H14" s="245"/>
      <c r="I14" s="245" t="s">
        <v>56</v>
      </c>
      <c r="J14" s="245"/>
      <c r="K14" s="245" t="s">
        <v>57</v>
      </c>
      <c r="L14" s="245"/>
      <c r="M14" s="245" t="s">
        <v>58</v>
      </c>
      <c r="N14" s="245"/>
      <c r="O14" s="245" t="s">
        <v>51</v>
      </c>
      <c r="P14" s="245"/>
      <c r="Q14" s="245" t="s">
        <v>52</v>
      </c>
      <c r="R14" s="245"/>
      <c r="S14" s="246" t="s">
        <v>10</v>
      </c>
      <c r="T14" s="246"/>
      <c r="U14" s="246" t="s">
        <v>11</v>
      </c>
      <c r="V14" s="246"/>
      <c r="W14" s="246" t="s">
        <v>12</v>
      </c>
      <c r="X14" s="246"/>
      <c r="Y14" s="246" t="s">
        <v>13</v>
      </c>
      <c r="Z14" s="246"/>
      <c r="AA14" s="246" t="s">
        <v>14</v>
      </c>
      <c r="AB14" s="246"/>
      <c r="AC14" s="246" t="s">
        <v>15</v>
      </c>
      <c r="AD14" s="246"/>
      <c r="AE14" s="260" t="s">
        <v>3</v>
      </c>
      <c r="AF14" s="260"/>
      <c r="AG14" s="240" t="s">
        <v>7</v>
      </c>
      <c r="AH14" s="240"/>
      <c r="AI14" s="240"/>
      <c r="AJ14" s="240" t="s">
        <v>42</v>
      </c>
      <c r="AK14" s="240"/>
      <c r="AL14" s="240"/>
      <c r="AM14" s="240"/>
      <c r="AN14" s="240"/>
      <c r="AO14" s="240"/>
      <c r="AP14" s="242"/>
      <c r="AQ14" s="239"/>
      <c r="AR14" s="240"/>
      <c r="AS14" s="240"/>
      <c r="AT14" s="241"/>
      <c r="AU14" s="242"/>
    </row>
    <row r="15" spans="1:53" s="7" customFormat="1" ht="47.25" customHeight="1" x14ac:dyDescent="0.35">
      <c r="A15" s="41" t="s">
        <v>1</v>
      </c>
      <c r="B15" s="47" t="s">
        <v>2</v>
      </c>
      <c r="C15" s="41" t="s">
        <v>1</v>
      </c>
      <c r="D15" s="43" t="s">
        <v>2</v>
      </c>
      <c r="E15" s="41" t="s">
        <v>1</v>
      </c>
      <c r="F15" s="43" t="s">
        <v>2</v>
      </c>
      <c r="G15" s="41" t="s">
        <v>1</v>
      </c>
      <c r="H15" s="42" t="s">
        <v>2</v>
      </c>
      <c r="I15" s="41" t="s">
        <v>1</v>
      </c>
      <c r="J15" s="42" t="s">
        <v>2</v>
      </c>
      <c r="K15" s="41" t="s">
        <v>1</v>
      </c>
      <c r="L15" s="42" t="s">
        <v>2</v>
      </c>
      <c r="M15" s="41" t="s">
        <v>1</v>
      </c>
      <c r="N15" s="42" t="s">
        <v>2</v>
      </c>
      <c r="O15" s="41" t="s">
        <v>1</v>
      </c>
      <c r="P15" s="42" t="s">
        <v>2</v>
      </c>
      <c r="Q15" s="41" t="s">
        <v>1</v>
      </c>
      <c r="R15" s="42" t="s">
        <v>2</v>
      </c>
      <c r="S15" s="41" t="s">
        <v>1</v>
      </c>
      <c r="T15" s="44" t="s">
        <v>2</v>
      </c>
      <c r="U15" s="41" t="s">
        <v>1</v>
      </c>
      <c r="V15" s="44" t="s">
        <v>2</v>
      </c>
      <c r="W15" s="41" t="s">
        <v>1</v>
      </c>
      <c r="X15" s="44" t="s">
        <v>2</v>
      </c>
      <c r="Y15" s="41" t="s">
        <v>1</v>
      </c>
      <c r="Z15" s="44" t="s">
        <v>2</v>
      </c>
      <c r="AA15" s="41" t="s">
        <v>1</v>
      </c>
      <c r="AB15" s="44" t="s">
        <v>2</v>
      </c>
      <c r="AC15" s="41" t="s">
        <v>1</v>
      </c>
      <c r="AD15" s="44" t="s">
        <v>2</v>
      </c>
      <c r="AE15" s="45" t="s">
        <v>1</v>
      </c>
      <c r="AF15" s="45" t="s">
        <v>2</v>
      </c>
      <c r="AG15" s="41" t="s">
        <v>4</v>
      </c>
      <c r="AH15" s="41" t="s">
        <v>5</v>
      </c>
      <c r="AI15" s="10" t="s">
        <v>3</v>
      </c>
      <c r="AJ15" s="46" t="s">
        <v>4</v>
      </c>
      <c r="AK15" s="46" t="s">
        <v>5</v>
      </c>
      <c r="AL15" s="10" t="s">
        <v>3</v>
      </c>
      <c r="AM15" s="46" t="s">
        <v>4</v>
      </c>
      <c r="AN15" s="46" t="s">
        <v>5</v>
      </c>
      <c r="AO15" s="10" t="s">
        <v>3</v>
      </c>
      <c r="AP15" s="242"/>
      <c r="AQ15" s="239"/>
      <c r="AR15" s="240"/>
      <c r="AS15" s="240"/>
      <c r="AT15" s="241"/>
      <c r="AU15" s="242"/>
    </row>
    <row r="16" spans="1:53" ht="39" customHeight="1" x14ac:dyDescent="0.35">
      <c r="A16" s="31"/>
      <c r="B16" s="31"/>
      <c r="C16" s="31">
        <v>25</v>
      </c>
      <c r="D16" s="31">
        <v>1</v>
      </c>
      <c r="E16" s="31">
        <v>21</v>
      </c>
      <c r="F16" s="31">
        <v>1</v>
      </c>
      <c r="G16" s="31">
        <v>27</v>
      </c>
      <c r="H16" s="31">
        <v>1</v>
      </c>
      <c r="I16" s="31">
        <v>19</v>
      </c>
      <c r="J16" s="31">
        <v>1</v>
      </c>
      <c r="K16" s="31">
        <v>20</v>
      </c>
      <c r="L16" s="31">
        <v>1</v>
      </c>
      <c r="M16" s="31">
        <v>18</v>
      </c>
      <c r="N16" s="31">
        <v>1</v>
      </c>
      <c r="O16" s="31">
        <v>30</v>
      </c>
      <c r="P16" s="31">
        <v>1</v>
      </c>
      <c r="Q16" s="31">
        <v>23</v>
      </c>
      <c r="R16" s="31">
        <v>1</v>
      </c>
      <c r="S16" s="31">
        <v>28</v>
      </c>
      <c r="T16" s="31">
        <v>1</v>
      </c>
      <c r="U16" s="31">
        <v>23</v>
      </c>
      <c r="V16" s="31">
        <v>1</v>
      </c>
      <c r="W16" s="31">
        <v>22</v>
      </c>
      <c r="X16" s="31">
        <v>1</v>
      </c>
      <c r="Y16" s="31"/>
      <c r="Z16" s="31"/>
      <c r="AA16" s="31"/>
      <c r="AB16" s="31"/>
      <c r="AC16" s="31"/>
      <c r="AD16" s="31"/>
      <c r="AE16" s="31">
        <v>256</v>
      </c>
      <c r="AF16" s="31">
        <v>11</v>
      </c>
      <c r="AG16" s="31">
        <v>1</v>
      </c>
      <c r="AH16" s="31">
        <v>14</v>
      </c>
      <c r="AI16" s="31">
        <v>15</v>
      </c>
      <c r="AJ16" s="31">
        <v>1</v>
      </c>
      <c r="AK16" s="31">
        <v>16</v>
      </c>
      <c r="AL16" s="31">
        <v>17</v>
      </c>
      <c r="AM16" s="31">
        <v>0</v>
      </c>
      <c r="AN16" s="31">
        <v>-2</v>
      </c>
      <c r="AO16" s="31">
        <v>-2</v>
      </c>
      <c r="AP16" s="32"/>
      <c r="AQ16" s="31">
        <v>1</v>
      </c>
      <c r="AR16" s="31"/>
      <c r="AS16" s="31"/>
      <c r="AT16" s="31">
        <v>-3</v>
      </c>
      <c r="AU16" s="33">
        <v>-17.649999999999999</v>
      </c>
    </row>
    <row r="17" spans="1:47" ht="30.75" customHeight="1" x14ac:dyDescent="0.35"/>
    <row r="18" spans="1:47" ht="34.5" customHeight="1" x14ac:dyDescent="0.35">
      <c r="A18" s="7" t="s">
        <v>208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15" customFormat="1" ht="36.75" customHeight="1" x14ac:dyDescent="0.35">
      <c r="A19" s="255" t="s">
        <v>219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7"/>
      <c r="AT19" s="7"/>
      <c r="AU19" s="7"/>
    </row>
    <row r="20" spans="1:47" ht="6.75" customHeight="1" x14ac:dyDescent="0.35">
      <c r="A20" s="258" t="s">
        <v>4</v>
      </c>
      <c r="B20" s="259" t="s">
        <v>119</v>
      </c>
      <c r="C20" s="259" t="s">
        <v>9</v>
      </c>
      <c r="D20" s="258" t="s">
        <v>43</v>
      </c>
      <c r="E20" s="258" t="s">
        <v>44</v>
      </c>
      <c r="F20" s="258" t="s">
        <v>153</v>
      </c>
      <c r="G20" s="258" t="s">
        <v>152</v>
      </c>
      <c r="H20" s="261" t="s">
        <v>120</v>
      </c>
      <c r="I20" s="261" t="s">
        <v>121</v>
      </c>
      <c r="J20" s="261" t="s">
        <v>122</v>
      </c>
      <c r="K20" s="258" t="s">
        <v>45</v>
      </c>
      <c r="L20" s="258" t="s">
        <v>46</v>
      </c>
      <c r="M20" s="258" t="s">
        <v>123</v>
      </c>
      <c r="N20" s="258" t="s">
        <v>124</v>
      </c>
      <c r="O20" s="258" t="s">
        <v>185</v>
      </c>
      <c r="P20" s="258" t="s">
        <v>186</v>
      </c>
      <c r="Q20" s="258" t="s">
        <v>187</v>
      </c>
      <c r="R20" s="258" t="s">
        <v>188</v>
      </c>
      <c r="S20" s="258" t="s">
        <v>189</v>
      </c>
      <c r="T20" s="258" t="s">
        <v>125</v>
      </c>
      <c r="U20" s="258" t="s">
        <v>126</v>
      </c>
      <c r="V20" s="258" t="s">
        <v>127</v>
      </c>
      <c r="W20" s="258" t="s">
        <v>128</v>
      </c>
      <c r="X20" s="251" t="s">
        <v>184</v>
      </c>
      <c r="Y20" s="251" t="s">
        <v>190</v>
      </c>
      <c r="Z20" s="251" t="s">
        <v>191</v>
      </c>
      <c r="AA20" s="251" t="s">
        <v>192</v>
      </c>
      <c r="AB20" s="251" t="s">
        <v>196</v>
      </c>
      <c r="AC20" s="251" t="s">
        <v>193</v>
      </c>
      <c r="AD20" s="251" t="s">
        <v>194</v>
      </c>
      <c r="AE20" s="251" t="s">
        <v>195</v>
      </c>
      <c r="AF20" s="251" t="s">
        <v>197</v>
      </c>
      <c r="AG20" s="251" t="s">
        <v>198</v>
      </c>
      <c r="AH20" s="251" t="s">
        <v>199</v>
      </c>
      <c r="AI20" s="251" t="s">
        <v>204</v>
      </c>
      <c r="AJ20" s="252" t="s">
        <v>129</v>
      </c>
      <c r="AK20" s="252" t="s">
        <v>154</v>
      </c>
      <c r="AL20" s="252" t="s">
        <v>155</v>
      </c>
      <c r="AM20" s="252" t="s">
        <v>156</v>
      </c>
      <c r="AN20" s="258" t="s">
        <v>157</v>
      </c>
      <c r="AO20" s="258" t="s">
        <v>178</v>
      </c>
      <c r="AP20" s="258" t="s">
        <v>232</v>
      </c>
      <c r="AQ20" s="263" t="s">
        <v>176</v>
      </c>
      <c r="AR20" s="247" t="s">
        <v>177</v>
      </c>
      <c r="AS20" s="250" t="s">
        <v>8</v>
      </c>
    </row>
    <row r="21" spans="1:47" ht="30.75" customHeight="1" x14ac:dyDescent="0.35">
      <c r="A21" s="258"/>
      <c r="B21" s="259"/>
      <c r="C21" s="259"/>
      <c r="D21" s="258"/>
      <c r="E21" s="258"/>
      <c r="F21" s="258"/>
      <c r="G21" s="258"/>
      <c r="H21" s="261"/>
      <c r="I21" s="261"/>
      <c r="J21" s="261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3"/>
      <c r="AK21" s="253"/>
      <c r="AL21" s="253"/>
      <c r="AM21" s="253"/>
      <c r="AN21" s="258"/>
      <c r="AO21" s="258"/>
      <c r="AP21" s="258"/>
      <c r="AQ21" s="263"/>
      <c r="AR21" s="248"/>
      <c r="AS21" s="250"/>
    </row>
    <row r="22" spans="1:47" ht="96.75" customHeight="1" x14ac:dyDescent="0.35">
      <c r="A22" s="258"/>
      <c r="B22" s="259"/>
      <c r="C22" s="259"/>
      <c r="D22" s="258"/>
      <c r="E22" s="258"/>
      <c r="F22" s="258"/>
      <c r="G22" s="258"/>
      <c r="H22" s="261"/>
      <c r="I22" s="261"/>
      <c r="J22" s="261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4"/>
      <c r="AK22" s="254"/>
      <c r="AL22" s="254"/>
      <c r="AM22" s="254"/>
      <c r="AN22" s="258"/>
      <c r="AO22" s="258"/>
      <c r="AP22" s="258"/>
      <c r="AQ22" s="263"/>
      <c r="AR22" s="249"/>
      <c r="AS22" s="250"/>
    </row>
    <row r="23" spans="1:47" ht="30.75" customHeight="1" x14ac:dyDescent="0.35">
      <c r="A23" s="31">
        <v>1</v>
      </c>
      <c r="B23" s="31">
        <v>2</v>
      </c>
      <c r="C23" s="31"/>
      <c r="D23" s="31">
        <v>2</v>
      </c>
      <c r="E23" s="31">
        <v>2</v>
      </c>
      <c r="F23" s="31">
        <v>1</v>
      </c>
      <c r="G23" s="31">
        <v>1</v>
      </c>
      <c r="H23" s="31"/>
      <c r="I23" s="31"/>
      <c r="J23" s="31"/>
      <c r="K23" s="31">
        <v>1</v>
      </c>
      <c r="L23" s="31">
        <v>1</v>
      </c>
      <c r="M23" s="31">
        <v>1</v>
      </c>
      <c r="N23" s="31">
        <v>1</v>
      </c>
      <c r="O23" s="31"/>
      <c r="P23" s="31"/>
      <c r="Q23" s="31"/>
      <c r="R23" s="31"/>
      <c r="S23" s="31"/>
      <c r="T23" s="31"/>
      <c r="U23" s="31"/>
      <c r="V23" s="31"/>
      <c r="W23" s="31"/>
      <c r="X23" s="34">
        <v>2</v>
      </c>
      <c r="Y23" s="34"/>
      <c r="Z23" s="34"/>
      <c r="AA23" s="34"/>
      <c r="AB23" s="34"/>
      <c r="AC23" s="34"/>
      <c r="AD23" s="35"/>
      <c r="AE23" s="35"/>
      <c r="AF23" s="35"/>
      <c r="AG23" s="35"/>
      <c r="AH23" s="35"/>
      <c r="AI23" s="35"/>
      <c r="AJ23" s="36"/>
      <c r="AK23" s="36"/>
      <c r="AL23" s="36"/>
      <c r="AM23" s="36"/>
      <c r="AN23" s="36"/>
      <c r="AO23" s="36"/>
      <c r="AP23" s="36"/>
      <c r="AQ23" s="37">
        <v>2</v>
      </c>
      <c r="AR23" s="37"/>
      <c r="AS23" s="38">
        <v>16</v>
      </c>
      <c r="AT23" s="15"/>
      <c r="AU23" s="15"/>
    </row>
    <row r="24" spans="1:47" ht="30.75" customHeight="1" x14ac:dyDescent="0.35"/>
    <row r="25" spans="1:47" ht="30.75" customHeight="1" x14ac:dyDescent="0.35">
      <c r="A25" s="7" t="s">
        <v>261</v>
      </c>
      <c r="B25" s="7"/>
      <c r="C25" s="7"/>
      <c r="D25" s="7"/>
      <c r="E25" s="7"/>
      <c r="F25" s="7"/>
      <c r="G25" s="7"/>
    </row>
    <row r="26" spans="1:47" x14ac:dyDescent="0.35">
      <c r="A26" s="7"/>
      <c r="B26" s="7"/>
      <c r="D26" s="7" t="s">
        <v>263</v>
      </c>
      <c r="E26" s="7"/>
      <c r="F26" s="7"/>
      <c r="G26" s="7"/>
    </row>
    <row r="27" spans="1:47" x14ac:dyDescent="0.35">
      <c r="A27" s="7"/>
      <c r="B27" s="7"/>
      <c r="D27" s="7" t="s">
        <v>218</v>
      </c>
      <c r="E27" s="7"/>
      <c r="F27" s="7"/>
      <c r="G27" s="7"/>
    </row>
    <row r="28" spans="1:47" x14ac:dyDescent="0.35">
      <c r="A28" s="7"/>
      <c r="D28" s="7" t="s">
        <v>210</v>
      </c>
      <c r="E28" s="7"/>
      <c r="F28" s="7"/>
      <c r="G28" s="7"/>
    </row>
    <row r="29" spans="1:47" x14ac:dyDescent="0.35">
      <c r="A29" s="7"/>
      <c r="C29" s="7"/>
      <c r="D29" s="7"/>
      <c r="E29" s="7"/>
      <c r="F29" s="7"/>
      <c r="G29" s="7"/>
    </row>
    <row r="30" spans="1:47" x14ac:dyDescent="0.35">
      <c r="A30" s="7"/>
      <c r="C30" s="7"/>
      <c r="D30" s="7"/>
      <c r="E30" s="7"/>
      <c r="F30" s="7"/>
      <c r="G30" s="7"/>
    </row>
  </sheetData>
  <mergeCells count="80">
    <mergeCell ref="A8:F8"/>
    <mergeCell ref="A9:M9"/>
    <mergeCell ref="A7:AD7"/>
    <mergeCell ref="A10:Z10"/>
    <mergeCell ref="A4:AS4"/>
    <mergeCell ref="E20:E22"/>
    <mergeCell ref="F20:F22"/>
    <mergeCell ref="G20:G22"/>
    <mergeCell ref="H20:H22"/>
    <mergeCell ref="P20:P22"/>
    <mergeCell ref="A13:AF13"/>
    <mergeCell ref="AG13:AL13"/>
    <mergeCell ref="AM13:AO14"/>
    <mergeCell ref="AP13:AP15"/>
    <mergeCell ref="AA20:AA22"/>
    <mergeCell ref="AB20:AB22"/>
    <mergeCell ref="AC20:AC22"/>
    <mergeCell ref="O20:O22"/>
    <mergeCell ref="S20:S22"/>
    <mergeCell ref="T20:T22"/>
    <mergeCell ref="A2:AQ2"/>
    <mergeCell ref="A3:AQ3"/>
    <mergeCell ref="AD20:AD22"/>
    <mergeCell ref="AE20:AE22"/>
    <mergeCell ref="AF20:AF22"/>
    <mergeCell ref="AQ20:AQ22"/>
    <mergeCell ref="AM20:AM22"/>
    <mergeCell ref="AN20:AN22"/>
    <mergeCell ref="AO20:AO22"/>
    <mergeCell ref="AP20:AP22"/>
    <mergeCell ref="U20:U22"/>
    <mergeCell ref="V20:V22"/>
    <mergeCell ref="W20:W22"/>
    <mergeCell ref="X20:X22"/>
    <mergeCell ref="Y20:Y22"/>
    <mergeCell ref="Z20:Z22"/>
    <mergeCell ref="I20:I22"/>
    <mergeCell ref="J20:J22"/>
    <mergeCell ref="K20:K22"/>
    <mergeCell ref="L20:L22"/>
    <mergeCell ref="M20:M22"/>
    <mergeCell ref="N20:N22"/>
    <mergeCell ref="Q20:Q22"/>
    <mergeCell ref="R20:R22"/>
    <mergeCell ref="AE14:AF14"/>
    <mergeCell ref="AG14:AI14"/>
    <mergeCell ref="Y14:Z14"/>
    <mergeCell ref="AA14:AB14"/>
    <mergeCell ref="AC14:AD14"/>
    <mergeCell ref="AJ14:AL14"/>
    <mergeCell ref="AR20:AR22"/>
    <mergeCell ref="AS20:AS22"/>
    <mergeCell ref="AG20:AG22"/>
    <mergeCell ref="AH20:AH22"/>
    <mergeCell ref="AI20:AI22"/>
    <mergeCell ref="AJ20:AJ22"/>
    <mergeCell ref="AK20:AK22"/>
    <mergeCell ref="AL20:AL22"/>
    <mergeCell ref="A19:AS19"/>
    <mergeCell ref="A20:A22"/>
    <mergeCell ref="B20:B22"/>
    <mergeCell ref="C20:C22"/>
    <mergeCell ref="D20:D22"/>
    <mergeCell ref="U14:V14"/>
    <mergeCell ref="W14:X14"/>
    <mergeCell ref="K14:L14"/>
    <mergeCell ref="M14:N14"/>
    <mergeCell ref="O14:P14"/>
    <mergeCell ref="Q14:R14"/>
    <mergeCell ref="S14:T14"/>
    <mergeCell ref="A14:B14"/>
    <mergeCell ref="C14:D14"/>
    <mergeCell ref="E14:F14"/>
    <mergeCell ref="G14:H14"/>
    <mergeCell ref="I14:J14"/>
    <mergeCell ref="AQ13:AQ15"/>
    <mergeCell ref="AR13:AR15"/>
    <mergeCell ref="AS13:AS15"/>
    <mergeCell ref="AT13:AT15"/>
    <mergeCell ref="AU13:AU15"/>
  </mergeCells>
  <pageMargins left="0.39370078740157483" right="0.19685039370078741" top="0.23622047244094491" bottom="0.23622047244094491" header="3.937007874015748E-2" footer="3.937007874015748E-2"/>
  <pageSetup paperSize="9" scale="5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opLeftCell="A16" zoomScale="70" zoomScaleNormal="70" workbookViewId="0">
      <selection activeCell="AS31" sqref="AS31"/>
    </sheetView>
  </sheetViews>
  <sheetFormatPr defaultRowHeight="21" x14ac:dyDescent="0.35"/>
  <cols>
    <col min="1" max="43" width="5.5703125" style="1" customWidth="1"/>
    <col min="44" max="44" width="6" style="1" customWidth="1"/>
    <col min="45" max="45" width="6.85546875" style="1" customWidth="1"/>
    <col min="46" max="46" width="4.140625" style="1" customWidth="1"/>
    <col min="47" max="47" width="2.7109375" style="1" customWidth="1"/>
    <col min="48" max="59" width="3" style="1" customWidth="1"/>
    <col min="60" max="60" width="3.42578125" style="1" customWidth="1"/>
    <col min="61" max="61" width="3.85546875" style="1" customWidth="1"/>
    <col min="62" max="16384" width="9.140625" style="1"/>
  </cols>
  <sheetData>
    <row r="1" spans="1:46" ht="41.25" customHeight="1" x14ac:dyDescent="0.35">
      <c r="AS1" s="161" t="s">
        <v>180</v>
      </c>
    </row>
    <row r="2" spans="1:46" s="4" customFormat="1" ht="34.5" customHeight="1" x14ac:dyDescent="0.5">
      <c r="A2" s="39" t="s">
        <v>200</v>
      </c>
    </row>
    <row r="3" spans="1:46" s="4" customFormat="1" ht="34.5" customHeight="1" x14ac:dyDescent="0.5">
      <c r="A3" s="264" t="s">
        <v>130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</row>
    <row r="4" spans="1:46" s="4" customFormat="1" ht="34.5" customHeight="1" x14ac:dyDescent="0.5">
      <c r="A4" s="265" t="s">
        <v>4</v>
      </c>
      <c r="B4" s="266" t="s">
        <v>119</v>
      </c>
      <c r="C4" s="266" t="s">
        <v>9</v>
      </c>
      <c r="D4" s="265" t="s">
        <v>43</v>
      </c>
      <c r="E4" s="265" t="s">
        <v>44</v>
      </c>
      <c r="F4" s="265" t="s">
        <v>153</v>
      </c>
      <c r="G4" s="265" t="s">
        <v>152</v>
      </c>
      <c r="H4" s="267" t="s">
        <v>120</v>
      </c>
      <c r="I4" s="267" t="s">
        <v>121</v>
      </c>
      <c r="J4" s="267" t="s">
        <v>122</v>
      </c>
      <c r="K4" s="265" t="s">
        <v>45</v>
      </c>
      <c r="L4" s="265" t="s">
        <v>46</v>
      </c>
      <c r="M4" s="265" t="s">
        <v>123</v>
      </c>
      <c r="N4" s="265" t="s">
        <v>124</v>
      </c>
      <c r="O4" s="265" t="s">
        <v>185</v>
      </c>
      <c r="P4" s="265" t="s">
        <v>186</v>
      </c>
      <c r="Q4" s="265" t="s">
        <v>187</v>
      </c>
      <c r="R4" s="265" t="s">
        <v>188</v>
      </c>
      <c r="S4" s="265" t="s">
        <v>189</v>
      </c>
      <c r="T4" s="265" t="s">
        <v>125</v>
      </c>
      <c r="U4" s="265" t="s">
        <v>126</v>
      </c>
      <c r="V4" s="265" t="s">
        <v>127</v>
      </c>
      <c r="W4" s="265" t="s">
        <v>128</v>
      </c>
      <c r="X4" s="268" t="s">
        <v>184</v>
      </c>
      <c r="Y4" s="268" t="s">
        <v>190</v>
      </c>
      <c r="Z4" s="268" t="s">
        <v>191</v>
      </c>
      <c r="AA4" s="268" t="s">
        <v>192</v>
      </c>
      <c r="AB4" s="268" t="s">
        <v>196</v>
      </c>
      <c r="AC4" s="268" t="s">
        <v>193</v>
      </c>
      <c r="AD4" s="268" t="s">
        <v>194</v>
      </c>
      <c r="AE4" s="268" t="s">
        <v>195</v>
      </c>
      <c r="AF4" s="268" t="s">
        <v>197</v>
      </c>
      <c r="AG4" s="268" t="s">
        <v>198</v>
      </c>
      <c r="AH4" s="268" t="s">
        <v>199</v>
      </c>
      <c r="AI4" s="268" t="s">
        <v>204</v>
      </c>
      <c r="AJ4" s="269" t="s">
        <v>129</v>
      </c>
      <c r="AK4" s="269" t="s">
        <v>154</v>
      </c>
      <c r="AL4" s="269" t="s">
        <v>155</v>
      </c>
      <c r="AM4" s="269" t="s">
        <v>156</v>
      </c>
      <c r="AN4" s="265" t="s">
        <v>157</v>
      </c>
      <c r="AO4" s="265" t="s">
        <v>178</v>
      </c>
      <c r="AP4" s="265" t="s">
        <v>232</v>
      </c>
      <c r="AQ4" s="272" t="s">
        <v>201</v>
      </c>
      <c r="AR4" s="273" t="s">
        <v>8</v>
      </c>
    </row>
    <row r="5" spans="1:46" x14ac:dyDescent="0.35">
      <c r="A5" s="265"/>
      <c r="B5" s="266"/>
      <c r="C5" s="266"/>
      <c r="D5" s="265"/>
      <c r="E5" s="265"/>
      <c r="F5" s="265"/>
      <c r="G5" s="265"/>
      <c r="H5" s="267"/>
      <c r="I5" s="267"/>
      <c r="J5" s="267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70"/>
      <c r="AK5" s="270"/>
      <c r="AL5" s="270"/>
      <c r="AM5" s="270"/>
      <c r="AN5" s="265"/>
      <c r="AO5" s="265"/>
      <c r="AP5" s="265"/>
      <c r="AQ5" s="272"/>
      <c r="AR5" s="273"/>
    </row>
    <row r="6" spans="1:46" ht="84.75" customHeight="1" x14ac:dyDescent="0.35">
      <c r="A6" s="265"/>
      <c r="B6" s="266"/>
      <c r="C6" s="266"/>
      <c r="D6" s="265"/>
      <c r="E6" s="265"/>
      <c r="F6" s="265"/>
      <c r="G6" s="265"/>
      <c r="H6" s="267"/>
      <c r="I6" s="267"/>
      <c r="J6" s="267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71"/>
      <c r="AK6" s="271"/>
      <c r="AL6" s="271"/>
      <c r="AM6" s="271"/>
      <c r="AN6" s="265"/>
      <c r="AO6" s="265"/>
      <c r="AP6" s="265"/>
      <c r="AQ6" s="272"/>
      <c r="AR6" s="273"/>
    </row>
    <row r="7" spans="1:46" ht="30" customHeight="1" x14ac:dyDescent="0.35">
      <c r="A7" s="162"/>
      <c r="B7" s="162"/>
      <c r="C7" s="162"/>
      <c r="D7" s="162">
        <v>1</v>
      </c>
      <c r="E7" s="162">
        <v>1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3"/>
      <c r="Y7" s="163"/>
      <c r="Z7" s="163"/>
      <c r="AA7" s="163"/>
      <c r="AB7" s="163"/>
      <c r="AC7" s="163"/>
      <c r="AD7" s="164"/>
      <c r="AE7" s="164"/>
      <c r="AF7" s="164"/>
      <c r="AG7" s="164"/>
      <c r="AH7" s="164"/>
      <c r="AI7" s="164"/>
      <c r="AJ7" s="165"/>
      <c r="AK7" s="165"/>
      <c r="AL7" s="165"/>
      <c r="AM7" s="165"/>
      <c r="AN7" s="165"/>
      <c r="AO7" s="165"/>
      <c r="AP7" s="165"/>
      <c r="AQ7" s="166"/>
      <c r="AR7" s="167">
        <v>2</v>
      </c>
    </row>
    <row r="8" spans="1:46" ht="14.25" customHeight="1" x14ac:dyDescent="0.35"/>
    <row r="9" spans="1:46" ht="29.25" customHeight="1" x14ac:dyDescent="0.35">
      <c r="A9" s="3" t="s">
        <v>260</v>
      </c>
    </row>
    <row r="10" spans="1:46" ht="32.25" customHeight="1" x14ac:dyDescent="0.35">
      <c r="A10" s="264" t="s">
        <v>251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</row>
    <row r="11" spans="1:46" ht="21" customHeight="1" x14ac:dyDescent="0.35">
      <c r="A11" s="265" t="s">
        <v>4</v>
      </c>
      <c r="B11" s="266" t="s">
        <v>119</v>
      </c>
      <c r="C11" s="266" t="s">
        <v>9</v>
      </c>
      <c r="D11" s="265" t="s">
        <v>43</v>
      </c>
      <c r="E11" s="265" t="s">
        <v>44</v>
      </c>
      <c r="F11" s="265" t="s">
        <v>153</v>
      </c>
      <c r="G11" s="265" t="s">
        <v>152</v>
      </c>
      <c r="H11" s="267" t="s">
        <v>120</v>
      </c>
      <c r="I11" s="267" t="s">
        <v>121</v>
      </c>
      <c r="J11" s="267" t="s">
        <v>122</v>
      </c>
      <c r="K11" s="265" t="s">
        <v>45</v>
      </c>
      <c r="L11" s="265" t="s">
        <v>46</v>
      </c>
      <c r="M11" s="265" t="s">
        <v>123</v>
      </c>
      <c r="N11" s="265" t="s">
        <v>124</v>
      </c>
      <c r="O11" s="265" t="s">
        <v>185</v>
      </c>
      <c r="P11" s="265" t="s">
        <v>186</v>
      </c>
      <c r="Q11" s="265" t="s">
        <v>187</v>
      </c>
      <c r="R11" s="265" t="s">
        <v>188</v>
      </c>
      <c r="S11" s="265" t="s">
        <v>189</v>
      </c>
      <c r="T11" s="265" t="s">
        <v>125</v>
      </c>
      <c r="U11" s="265" t="s">
        <v>126</v>
      </c>
      <c r="V11" s="265" t="s">
        <v>127</v>
      </c>
      <c r="W11" s="265" t="s">
        <v>128</v>
      </c>
      <c r="X11" s="268" t="s">
        <v>184</v>
      </c>
      <c r="Y11" s="268" t="s">
        <v>190</v>
      </c>
      <c r="Z11" s="268" t="s">
        <v>191</v>
      </c>
      <c r="AA11" s="268" t="s">
        <v>192</v>
      </c>
      <c r="AB11" s="268" t="s">
        <v>196</v>
      </c>
      <c r="AC11" s="268" t="s">
        <v>193</v>
      </c>
      <c r="AD11" s="268" t="s">
        <v>194</v>
      </c>
      <c r="AE11" s="268" t="s">
        <v>195</v>
      </c>
      <c r="AF11" s="268" t="s">
        <v>197</v>
      </c>
      <c r="AG11" s="268" t="s">
        <v>198</v>
      </c>
      <c r="AH11" s="268" t="s">
        <v>199</v>
      </c>
      <c r="AI11" s="268" t="s">
        <v>204</v>
      </c>
      <c r="AJ11" s="269" t="s">
        <v>129</v>
      </c>
      <c r="AK11" s="269" t="s">
        <v>154</v>
      </c>
      <c r="AL11" s="269" t="s">
        <v>155</v>
      </c>
      <c r="AM11" s="269" t="s">
        <v>156</v>
      </c>
      <c r="AN11" s="265" t="s">
        <v>157</v>
      </c>
      <c r="AO11" s="265" t="s">
        <v>178</v>
      </c>
      <c r="AP11" s="265" t="s">
        <v>232</v>
      </c>
      <c r="AQ11" s="272" t="s">
        <v>201</v>
      </c>
      <c r="AR11" s="273" t="s">
        <v>8</v>
      </c>
    </row>
    <row r="12" spans="1:46" x14ac:dyDescent="0.35">
      <c r="A12" s="265"/>
      <c r="B12" s="266"/>
      <c r="C12" s="266"/>
      <c r="D12" s="265"/>
      <c r="E12" s="265"/>
      <c r="F12" s="265"/>
      <c r="G12" s="265"/>
      <c r="H12" s="267"/>
      <c r="I12" s="267"/>
      <c r="J12" s="267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70"/>
      <c r="AK12" s="270"/>
      <c r="AL12" s="270"/>
      <c r="AM12" s="270"/>
      <c r="AN12" s="265"/>
      <c r="AO12" s="265"/>
      <c r="AP12" s="265"/>
      <c r="AQ12" s="272"/>
      <c r="AR12" s="273"/>
    </row>
    <row r="13" spans="1:46" ht="83.25" customHeight="1" x14ac:dyDescent="0.35">
      <c r="A13" s="265"/>
      <c r="B13" s="266"/>
      <c r="C13" s="266"/>
      <c r="D13" s="265"/>
      <c r="E13" s="265"/>
      <c r="F13" s="265"/>
      <c r="G13" s="265"/>
      <c r="H13" s="267"/>
      <c r="I13" s="267"/>
      <c r="J13" s="267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71"/>
      <c r="AK13" s="271"/>
      <c r="AL13" s="271"/>
      <c r="AM13" s="271"/>
      <c r="AN13" s="265"/>
      <c r="AO13" s="265"/>
      <c r="AP13" s="265"/>
      <c r="AQ13" s="272"/>
      <c r="AR13" s="273"/>
    </row>
    <row r="14" spans="1:46" ht="31.5" customHeight="1" x14ac:dyDescent="0.35">
      <c r="A14" s="162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>
        <v>1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3"/>
      <c r="Y14" s="163"/>
      <c r="Z14" s="163"/>
      <c r="AA14" s="163"/>
      <c r="AB14" s="163"/>
      <c r="AC14" s="163"/>
      <c r="AD14" s="164"/>
      <c r="AE14" s="164"/>
      <c r="AF14" s="164"/>
      <c r="AG14" s="164"/>
      <c r="AH14" s="164"/>
      <c r="AI14" s="164"/>
      <c r="AJ14" s="165"/>
      <c r="AK14" s="165"/>
      <c r="AL14" s="165"/>
      <c r="AM14" s="165"/>
      <c r="AN14" s="165"/>
      <c r="AO14" s="165"/>
      <c r="AP14" s="165"/>
      <c r="AQ14" s="166"/>
      <c r="AR14" s="167">
        <v>1</v>
      </c>
    </row>
    <row r="15" spans="1:46" ht="12" customHeight="1" x14ac:dyDescent="0.35"/>
    <row r="16" spans="1:46" x14ac:dyDescent="0.35">
      <c r="A16" s="3" t="s">
        <v>221</v>
      </c>
      <c r="AT16" s="2"/>
    </row>
    <row r="17" spans="1:46" ht="32.25" customHeight="1" x14ac:dyDescent="0.35">
      <c r="A17" s="274" t="s">
        <v>220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6"/>
      <c r="AT17" s="168"/>
    </row>
    <row r="18" spans="1:46" ht="34.5" customHeight="1" x14ac:dyDescent="0.35">
      <c r="A18" s="265" t="s">
        <v>4</v>
      </c>
      <c r="B18" s="266" t="s">
        <v>119</v>
      </c>
      <c r="C18" s="266" t="s">
        <v>9</v>
      </c>
      <c r="D18" s="265" t="s">
        <v>43</v>
      </c>
      <c r="E18" s="265" t="s">
        <v>44</v>
      </c>
      <c r="F18" s="265" t="s">
        <v>153</v>
      </c>
      <c r="G18" s="265" t="s">
        <v>152</v>
      </c>
      <c r="H18" s="267" t="s">
        <v>120</v>
      </c>
      <c r="I18" s="267" t="s">
        <v>121</v>
      </c>
      <c r="J18" s="267" t="s">
        <v>122</v>
      </c>
      <c r="K18" s="265" t="s">
        <v>45</v>
      </c>
      <c r="L18" s="265" t="s">
        <v>46</v>
      </c>
      <c r="M18" s="265" t="s">
        <v>123</v>
      </c>
      <c r="N18" s="265" t="s">
        <v>124</v>
      </c>
      <c r="O18" s="265" t="s">
        <v>185</v>
      </c>
      <c r="P18" s="265" t="s">
        <v>186</v>
      </c>
      <c r="Q18" s="265" t="s">
        <v>187</v>
      </c>
      <c r="R18" s="265" t="s">
        <v>188</v>
      </c>
      <c r="S18" s="265" t="s">
        <v>189</v>
      </c>
      <c r="T18" s="265" t="s">
        <v>125</v>
      </c>
      <c r="U18" s="265" t="s">
        <v>126</v>
      </c>
      <c r="V18" s="265" t="s">
        <v>127</v>
      </c>
      <c r="W18" s="265" t="s">
        <v>128</v>
      </c>
      <c r="X18" s="268" t="s">
        <v>184</v>
      </c>
      <c r="Y18" s="268" t="s">
        <v>190</v>
      </c>
      <c r="Z18" s="268" t="s">
        <v>191</v>
      </c>
      <c r="AA18" s="268" t="s">
        <v>192</v>
      </c>
      <c r="AB18" s="268" t="s">
        <v>196</v>
      </c>
      <c r="AC18" s="268" t="s">
        <v>193</v>
      </c>
      <c r="AD18" s="268" t="s">
        <v>194</v>
      </c>
      <c r="AE18" s="268" t="s">
        <v>195</v>
      </c>
      <c r="AF18" s="268" t="s">
        <v>197</v>
      </c>
      <c r="AG18" s="268" t="s">
        <v>198</v>
      </c>
      <c r="AH18" s="268" t="s">
        <v>199</v>
      </c>
      <c r="AI18" s="268" t="s">
        <v>204</v>
      </c>
      <c r="AJ18" s="269" t="s">
        <v>129</v>
      </c>
      <c r="AK18" s="269" t="s">
        <v>154</v>
      </c>
      <c r="AL18" s="269" t="s">
        <v>155</v>
      </c>
      <c r="AM18" s="269" t="s">
        <v>156</v>
      </c>
      <c r="AN18" s="265" t="s">
        <v>157</v>
      </c>
      <c r="AO18" s="265" t="s">
        <v>178</v>
      </c>
      <c r="AP18" s="265" t="s">
        <v>232</v>
      </c>
      <c r="AQ18" s="277" t="s">
        <v>176</v>
      </c>
      <c r="AR18" s="272" t="s">
        <v>181</v>
      </c>
      <c r="AS18" s="273" t="s">
        <v>8</v>
      </c>
      <c r="AT18" s="2"/>
    </row>
    <row r="19" spans="1:46" ht="39.75" customHeight="1" x14ac:dyDescent="0.35">
      <c r="A19" s="265"/>
      <c r="B19" s="266"/>
      <c r="C19" s="266"/>
      <c r="D19" s="265"/>
      <c r="E19" s="265"/>
      <c r="F19" s="265"/>
      <c r="G19" s="265"/>
      <c r="H19" s="267"/>
      <c r="I19" s="267"/>
      <c r="J19" s="267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70"/>
      <c r="AK19" s="270"/>
      <c r="AL19" s="270"/>
      <c r="AM19" s="270"/>
      <c r="AN19" s="265"/>
      <c r="AO19" s="265"/>
      <c r="AP19" s="265"/>
      <c r="AQ19" s="277"/>
      <c r="AR19" s="272"/>
      <c r="AS19" s="273"/>
    </row>
    <row r="20" spans="1:46" ht="36" customHeight="1" x14ac:dyDescent="0.35">
      <c r="A20" s="265"/>
      <c r="B20" s="266"/>
      <c r="C20" s="266"/>
      <c r="D20" s="265"/>
      <c r="E20" s="265"/>
      <c r="F20" s="265"/>
      <c r="G20" s="265"/>
      <c r="H20" s="267"/>
      <c r="I20" s="267"/>
      <c r="J20" s="267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71"/>
      <c r="AK20" s="271"/>
      <c r="AL20" s="271"/>
      <c r="AM20" s="271"/>
      <c r="AN20" s="265"/>
      <c r="AO20" s="265"/>
      <c r="AP20" s="265"/>
      <c r="AQ20" s="277"/>
      <c r="AR20" s="272"/>
      <c r="AS20" s="273"/>
    </row>
    <row r="21" spans="1:46" ht="26.25" customHeight="1" x14ac:dyDescent="0.35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3"/>
      <c r="Y21" s="163"/>
      <c r="Z21" s="163"/>
      <c r="AA21" s="163"/>
      <c r="AB21" s="163"/>
      <c r="AC21" s="163"/>
      <c r="AD21" s="164"/>
      <c r="AE21" s="164"/>
      <c r="AF21" s="164"/>
      <c r="AG21" s="164"/>
      <c r="AH21" s="164"/>
      <c r="AI21" s="164"/>
      <c r="AJ21" s="165"/>
      <c r="AK21" s="165"/>
      <c r="AL21" s="165"/>
      <c r="AM21" s="165"/>
      <c r="AN21" s="165"/>
      <c r="AO21" s="165"/>
      <c r="AP21" s="165"/>
      <c r="AQ21" s="166"/>
      <c r="AR21" s="166"/>
      <c r="AS21" s="167"/>
    </row>
    <row r="22" spans="1:46" ht="36" customHeight="1" x14ac:dyDescent="0.35">
      <c r="A22" s="3" t="s">
        <v>262</v>
      </c>
      <c r="B22" s="3"/>
      <c r="C22" s="3"/>
      <c r="D22" s="3"/>
    </row>
    <row r="23" spans="1:46" ht="26.25" customHeight="1" x14ac:dyDescent="0.35">
      <c r="B23" s="3"/>
      <c r="C23" s="3"/>
      <c r="D23" s="3" t="s">
        <v>211</v>
      </c>
    </row>
    <row r="24" spans="1:46" ht="29.25" customHeight="1" x14ac:dyDescent="0.35">
      <c r="B24" s="3"/>
      <c r="C24" s="3"/>
      <c r="D24" s="3" t="s">
        <v>222</v>
      </c>
      <c r="E24" s="3"/>
      <c r="F24" s="9"/>
      <c r="G24" s="9"/>
      <c r="H24" s="3"/>
      <c r="I24" s="3"/>
    </row>
    <row r="25" spans="1:46" ht="27.75" customHeight="1" x14ac:dyDescent="0.35">
      <c r="A25" s="3"/>
      <c r="B25" s="3"/>
      <c r="C25" s="3"/>
      <c r="E25" s="16" t="s">
        <v>212</v>
      </c>
      <c r="F25" s="3"/>
      <c r="G25" s="3"/>
      <c r="H25" s="3"/>
      <c r="I25" s="3"/>
    </row>
    <row r="26" spans="1:46" ht="33.75" customHeight="1" x14ac:dyDescent="0.35">
      <c r="A26" s="3"/>
      <c r="E26" s="3" t="s">
        <v>213</v>
      </c>
      <c r="F26" s="16"/>
      <c r="G26" s="3"/>
      <c r="H26" s="3"/>
      <c r="I26" s="3"/>
    </row>
    <row r="27" spans="1:46" x14ac:dyDescent="0.35">
      <c r="D27" s="3"/>
      <c r="F27" s="3" t="s">
        <v>214</v>
      </c>
      <c r="G27" s="3"/>
      <c r="H27" s="3"/>
      <c r="I27" s="3"/>
    </row>
    <row r="28" spans="1:46" x14ac:dyDescent="0.35">
      <c r="D28" s="3"/>
      <c r="F28" s="3" t="s">
        <v>215</v>
      </c>
      <c r="H28" s="3"/>
      <c r="I28" s="3"/>
    </row>
    <row r="29" spans="1:46" x14ac:dyDescent="0.35">
      <c r="D29" s="48" t="s">
        <v>216</v>
      </c>
      <c r="F29" s="3"/>
    </row>
    <row r="30" spans="1:46" x14ac:dyDescent="0.35">
      <c r="D30" s="169" t="s">
        <v>217</v>
      </c>
    </row>
    <row r="31" spans="1:46" x14ac:dyDescent="0.35">
      <c r="A31" s="16"/>
      <c r="G31" s="169"/>
    </row>
    <row r="32" spans="1:46" x14ac:dyDescent="0.35">
      <c r="A32" s="3"/>
      <c r="C32" s="3"/>
      <c r="E32" s="51"/>
      <c r="F32" s="51"/>
      <c r="G32" s="51"/>
    </row>
    <row r="45" spans="1:7" x14ac:dyDescent="0.35">
      <c r="E45" s="3"/>
      <c r="F45" s="3"/>
      <c r="G45" s="3"/>
    </row>
    <row r="46" spans="1:7" x14ac:dyDescent="0.35">
      <c r="E46" s="3"/>
      <c r="F46" s="3"/>
      <c r="G46" s="3"/>
    </row>
    <row r="47" spans="1:7" x14ac:dyDescent="0.35">
      <c r="A47" s="3"/>
      <c r="B47" s="3"/>
      <c r="C47" s="3"/>
      <c r="D47" s="3"/>
      <c r="E47" s="3"/>
      <c r="F47" s="3"/>
      <c r="G47" s="3"/>
    </row>
  </sheetData>
  <mergeCells count="136">
    <mergeCell ref="AS18:AS20"/>
    <mergeCell ref="AJ18:AJ20"/>
    <mergeCell ref="AK18:AK20"/>
    <mergeCell ref="AL18:AL20"/>
    <mergeCell ref="AM18:AM20"/>
    <mergeCell ref="AN18:AN20"/>
    <mergeCell ref="AO18:AO20"/>
    <mergeCell ref="AP18:AP20"/>
    <mergeCell ref="AQ18:AQ20"/>
    <mergeCell ref="AR18:AR20"/>
    <mergeCell ref="AA18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R18:R20"/>
    <mergeCell ref="S18:S20"/>
    <mergeCell ref="T18:T20"/>
    <mergeCell ref="U18:U20"/>
    <mergeCell ref="V18:V20"/>
    <mergeCell ref="W18:W20"/>
    <mergeCell ref="X18:X20"/>
    <mergeCell ref="Y18:Y20"/>
    <mergeCell ref="Z18:Z20"/>
    <mergeCell ref="AM11:AM13"/>
    <mergeCell ref="AN11:AN13"/>
    <mergeCell ref="AO11:AO13"/>
    <mergeCell ref="AP11:AP13"/>
    <mergeCell ref="AQ11:AQ13"/>
    <mergeCell ref="AR11:AR13"/>
    <mergeCell ref="A17:AS17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AD11:AD13"/>
    <mergeCell ref="AE11:AE13"/>
    <mergeCell ref="AF11:AF13"/>
    <mergeCell ref="AG11:AG13"/>
    <mergeCell ref="AH11:AH13"/>
    <mergeCell ref="AI11:AI13"/>
    <mergeCell ref="AJ11:AJ13"/>
    <mergeCell ref="AK11:AK13"/>
    <mergeCell ref="AL11:AL13"/>
    <mergeCell ref="U11:U13"/>
    <mergeCell ref="V11:V13"/>
    <mergeCell ref="W11:W13"/>
    <mergeCell ref="X11:X13"/>
    <mergeCell ref="Y11:Y13"/>
    <mergeCell ref="Z11:Z13"/>
    <mergeCell ref="AA11:AA13"/>
    <mergeCell ref="AB11:AB13"/>
    <mergeCell ref="AC11:AC13"/>
    <mergeCell ref="AP4:AP6"/>
    <mergeCell ref="AQ4:AQ6"/>
    <mergeCell ref="AR4:AR6"/>
    <mergeCell ref="A10:AR10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T11:T13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3:AR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ageMargins left="0.7" right="0.2" top="0.25" bottom="0.25" header="0.05" footer="0.05"/>
  <pageSetup paperSize="9" scale="5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E32"/>
  <sheetViews>
    <sheetView zoomScale="60" zoomScaleNormal="60" workbookViewId="0">
      <selection activeCell="W16" sqref="W16"/>
    </sheetView>
  </sheetViews>
  <sheetFormatPr defaultRowHeight="23.25" x14ac:dyDescent="0.35"/>
  <cols>
    <col min="1" max="1" width="5.42578125" style="180" customWidth="1"/>
    <col min="2" max="2" width="5" style="180" customWidth="1"/>
    <col min="3" max="5" width="5.42578125" style="180" customWidth="1"/>
    <col min="6" max="6" width="4.7109375" style="180" customWidth="1"/>
    <col min="7" max="9" width="5.42578125" style="180" customWidth="1"/>
    <col min="10" max="10" width="5" style="180" customWidth="1"/>
    <col min="11" max="11" width="5.42578125" style="180" customWidth="1"/>
    <col min="12" max="12" width="5" style="180" customWidth="1"/>
    <col min="13" max="13" width="5.42578125" style="180" customWidth="1"/>
    <col min="14" max="14" width="4.5703125" style="180" customWidth="1"/>
    <col min="15" max="15" width="5.42578125" style="180" customWidth="1"/>
    <col min="16" max="16" width="5" style="180" customWidth="1"/>
    <col min="17" max="23" width="5.42578125" style="180" customWidth="1"/>
    <col min="24" max="24" width="5.140625" style="180" customWidth="1"/>
    <col min="25" max="35" width="5.5703125" style="180" customWidth="1"/>
    <col min="36" max="36" width="6.140625" style="180" customWidth="1"/>
    <col min="37" max="37" width="5.28515625" style="180" customWidth="1"/>
    <col min="38" max="40" width="6.140625" style="180" customWidth="1"/>
    <col min="41" max="41" width="5.42578125" style="180" customWidth="1"/>
    <col min="42" max="42" width="8.7109375" style="180" bestFit="1" customWidth="1"/>
    <col min="43" max="43" width="8.42578125" style="180" bestFit="1" customWidth="1"/>
    <col min="44" max="44" width="9.85546875" style="180" customWidth="1"/>
    <col min="45" max="45" width="9.42578125" style="180" customWidth="1"/>
    <col min="46" max="46" width="6.7109375" style="180" customWidth="1"/>
    <col min="47" max="47" width="8" style="180" customWidth="1"/>
    <col min="48" max="58" width="3" style="180" customWidth="1"/>
    <col min="59" max="59" width="3.42578125" style="180" customWidth="1"/>
    <col min="60" max="60" width="3.85546875" style="180" customWidth="1"/>
    <col min="61" max="16384" width="9.140625" style="180"/>
  </cols>
  <sheetData>
    <row r="1" spans="1:57" s="178" customFormat="1" ht="28.5" customHeight="1" x14ac:dyDescent="0.35">
      <c r="A1" s="198"/>
      <c r="B1" s="199">
        <f t="shared" ref="B1" si="0">IF(A1=0,0,IF(A1&lt;10,1,IF(MOD(A1,30)&lt;10,ROUNDDOWN(A1/30,0),ROUNDUP(A1/30,0))))</f>
        <v>0</v>
      </c>
      <c r="C1" s="198"/>
      <c r="D1" s="200">
        <f t="shared" ref="D1" si="1">IF(C1=0,0,IF(C1&lt;10,1,IF(MOD(C1,30)&lt;10,ROUNDDOWN(C1/30,0),ROUNDUP(C1/30,0))))</f>
        <v>0</v>
      </c>
      <c r="E1" s="198"/>
      <c r="F1" s="200">
        <f t="shared" ref="F1" si="2">IF(E1=0,0,IF(E1&lt;10,1,IF(MOD(E1,30)&lt;10,ROUNDDOWN(E1/30,0),ROUNDUP(E1/30,0))))</f>
        <v>0</v>
      </c>
      <c r="G1" s="198"/>
      <c r="H1" s="201">
        <f t="shared" ref="H1" si="3">IF(G1=0,0,IF(G1&lt;10,1,IF(MOD(G1,40)&lt;10,ROUNDDOWN(G1/40,0),ROUNDUP(G1/40,0))))</f>
        <v>0</v>
      </c>
      <c r="I1" s="198"/>
      <c r="J1" s="201">
        <f t="shared" ref="J1" si="4">IF(I1=0,0,IF(I1&lt;10,1,IF(MOD(I1,40)&lt;10,ROUNDDOWN(I1/40,0),ROUNDUP(I1/40,0))))</f>
        <v>0</v>
      </c>
      <c r="K1" s="198"/>
      <c r="L1" s="201">
        <f t="shared" ref="L1" si="5">IF(K1=0,0,IF(K1&lt;10,1,IF(MOD(K1,40)&lt;10,ROUNDDOWN(K1/40,0),ROUNDUP(K1/40,0))))</f>
        <v>0</v>
      </c>
      <c r="M1" s="198"/>
      <c r="N1" s="201">
        <f t="shared" ref="N1" si="6">IF(M1=0,0,IF(M1&lt;10,1,IF(MOD(M1,40)&lt;10,ROUNDDOWN(M1/40,0),ROUNDUP(M1/40,0))))</f>
        <v>0</v>
      </c>
      <c r="O1" s="198"/>
      <c r="P1" s="201">
        <f t="shared" ref="P1" si="7">IF(O1=0,0,IF(O1&lt;10,1,IF(MOD(O1,40)&lt;10,ROUNDDOWN(O1/40,0),ROUNDUP(O1/40,0))))</f>
        <v>0</v>
      </c>
      <c r="Q1" s="198"/>
      <c r="R1" s="201">
        <f t="shared" ref="R1" si="8">IF(Q1=0,0,IF(Q1&lt;10,1,IF(MOD(Q1,40)&lt;10,ROUNDDOWN(Q1/40,0),ROUNDUP(Q1/40,0))))</f>
        <v>0</v>
      </c>
      <c r="S1" s="202"/>
      <c r="T1" s="203">
        <f t="shared" ref="T1" si="9">IF(S1=0,0,IF(S1&lt;10,1,IF(MOD(S1,40)&lt;10,ROUNDDOWN(S1/40,0),ROUNDUP(S1/40,0))))</f>
        <v>0</v>
      </c>
      <c r="U1" s="202"/>
      <c r="V1" s="203">
        <f t="shared" ref="V1" si="10">IF(U1=0,0,IF(U1&lt;10,1,IF(MOD(U1,40)&lt;10,ROUNDDOWN(U1/40,0),ROUNDUP(U1/40,0))))</f>
        <v>0</v>
      </c>
      <c r="W1" s="204"/>
      <c r="X1" s="203">
        <f t="shared" ref="X1" si="11">IF(W1=0,0,IF(W1&lt;10,1,IF(MOD(W1,40)&lt;10,ROUNDDOWN(W1/40,0),ROUNDUP(W1/40,0))))</f>
        <v>0</v>
      </c>
      <c r="Y1" s="202"/>
      <c r="Z1" s="203">
        <f t="shared" ref="Z1" si="12">IF(Y1=0,0,IF(Y1&lt;10,1,IF(MOD(Y1,40)&lt;10,ROUNDDOWN(Y1/40,0),ROUNDUP(Y1/40,0))))</f>
        <v>0</v>
      </c>
      <c r="AA1" s="202"/>
      <c r="AB1" s="203">
        <f t="shared" ref="AB1" si="13">IF(AA1=0,0,IF(AA1&lt;10,1,IF(MOD(AA1,40)&lt;10,ROUNDDOWN(AA1/40,0),ROUNDUP(AA1/40,0))))</f>
        <v>0</v>
      </c>
      <c r="AC1" s="202"/>
      <c r="AD1" s="203">
        <f t="shared" ref="AD1" si="14">IF(AC1=0,0,IF(AC1&lt;10,1,IF(MOD(AC1,40)&lt;10,ROUNDDOWN(AC1/40,0),ROUNDUP(AC1/40,0))))</f>
        <v>0</v>
      </c>
      <c r="AE1" s="205">
        <f>SUM(A1+C1+E1+G1+I1+K1+M1+O1+Q1+S1+U1+W1+Y1+AA1+AC1)</f>
        <v>0</v>
      </c>
      <c r="AF1" s="205">
        <f>SUM(B1+D1+F1+H1+J1+L1+N1+P1+R1+T1+V1+X1+Z1+AB1+AD1)</f>
        <v>0</v>
      </c>
      <c r="AG1" s="206"/>
      <c r="AH1" s="206"/>
      <c r="AI1" s="207">
        <f t="shared" ref="AI1" si="15">SUM(AG1:AH1)</f>
        <v>0</v>
      </c>
      <c r="AJ1" s="208">
        <f t="shared" ref="AJ1" si="16">IF(AE1&lt;=0,0,IF(AE1&lt;=359,1,IF(AE1&lt;=719,2,IF(AE1&lt;=1079,3,IF(AE1&lt;=1679,4,IF(AE1&lt;=1680,5,IF(AE1&lt;=1680,1,5)))))))</f>
        <v>0</v>
      </c>
      <c r="AK1" s="208">
        <f>IF(AE1&gt;120,ROUND(((((B1+D1+F1)*30)+(A1+C1+E1))/50+(((H1+J1+L1+N1+P1+R1)*40)+(G1+I1+K1+M1+O1+Q1))/50+(T1+V1+X1+Z1+AB1+AD1)*2),0),IF((A1+C1+E1+G1+I1+K1+M1+O1+Q1)&lt;=0,0,IF((A1+C1+E1+G1+I1+K1+M1+O1+Q1)&lt;=20,1,IF((A1+C1+E1+G1+I1+K1+M1+O1+Q1)&lt;=40,2,IF((A1+C1+E1+G1+I1+K1+M1+O1+Q1)&lt;=60,3,IF((A1+C1+E1+G1+I1+K1+M1+O1+Q1)&lt;=80,4,IF((A1+C1+E1+G1+I1+K1+M1+O1+Q1)&lt;=100,5,IF((A1+C1+E1+G1+I1+K1+M1+O1+Q1)&lt;=120,6,0)))))))+((T1+V1+X1+Z1+AB1+AD1)*2))</f>
        <v>0</v>
      </c>
      <c r="AL1" s="209">
        <f t="shared" ref="AL1" si="17">SUM(AJ1:AK1)</f>
        <v>0</v>
      </c>
      <c r="AM1" s="210">
        <f t="shared" ref="AM1" si="18">SUM(AG1)-AJ1</f>
        <v>0</v>
      </c>
      <c r="AN1" s="210">
        <f t="shared" ref="AN1" si="19">SUM(AH1)-AK1</f>
        <v>0</v>
      </c>
      <c r="AO1" s="207">
        <f t="shared" ref="AO1" si="20">SUM(AI1)-AL1</f>
        <v>0</v>
      </c>
      <c r="AP1" s="211" t="e">
        <f>SUM(AO1)/AL1*100</f>
        <v>#DIV/0!</v>
      </c>
      <c r="AQ1" s="206"/>
      <c r="AR1" s="206"/>
      <c r="AS1" s="206"/>
      <c r="AT1" s="209">
        <f>SUM(AO1)-AQ1-AR1+AS1</f>
        <v>0</v>
      </c>
      <c r="AU1" s="211" t="e">
        <f t="shared" ref="AU1" si="21">SUM(AT1)/AL1*100</f>
        <v>#DIV/0!</v>
      </c>
      <c r="AW1" s="195" t="s">
        <v>131</v>
      </c>
      <c r="AX1" s="195"/>
      <c r="AY1" s="195"/>
      <c r="AZ1" s="195"/>
      <c r="BA1" s="195"/>
      <c r="BB1" s="195"/>
      <c r="BC1" s="195"/>
      <c r="BD1" s="195"/>
      <c r="BE1" s="196"/>
    </row>
    <row r="2" spans="1:57" s="192" customFormat="1" ht="48" customHeight="1" x14ac:dyDescent="0.4">
      <c r="A2" s="278" t="s">
        <v>249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179"/>
      <c r="AS2" s="179"/>
      <c r="AU2" s="193" t="s">
        <v>182</v>
      </c>
      <c r="AV2" s="179"/>
      <c r="AW2" s="179"/>
      <c r="AX2" s="179"/>
      <c r="AY2" s="179"/>
      <c r="AZ2" s="179"/>
      <c r="BA2" s="179"/>
      <c r="BB2" s="179"/>
    </row>
    <row r="3" spans="1:57" s="192" customFormat="1" ht="45" customHeight="1" x14ac:dyDescent="0.4">
      <c r="A3" s="278" t="s">
        <v>118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</row>
    <row r="4" spans="1:57" s="192" customFormat="1" ht="42.75" customHeight="1" x14ac:dyDescent="0.4">
      <c r="A4" s="278" t="s">
        <v>252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94"/>
      <c r="AU4" s="179"/>
      <c r="AV4" s="179"/>
      <c r="AW4" s="179"/>
      <c r="AX4" s="179"/>
      <c r="AY4" s="179"/>
      <c r="AZ4" s="179"/>
      <c r="BA4" s="179"/>
      <c r="BB4" s="179"/>
    </row>
    <row r="5" spans="1:57" s="192" customFormat="1" ht="15.75" customHeight="1" x14ac:dyDescent="0.4"/>
    <row r="6" spans="1:57" s="192" customFormat="1" ht="36.75" customHeight="1" x14ac:dyDescent="0.4">
      <c r="A6" s="177" t="s">
        <v>250</v>
      </c>
    </row>
    <row r="7" spans="1:57" s="192" customFormat="1" ht="30.75" customHeight="1" x14ac:dyDescent="0.4">
      <c r="A7" s="192" t="s">
        <v>179</v>
      </c>
    </row>
    <row r="8" spans="1:57" s="192" customFormat="1" ht="30.75" customHeight="1" x14ac:dyDescent="0.4">
      <c r="A8" s="192" t="s">
        <v>207</v>
      </c>
    </row>
    <row r="9" spans="1:57" s="192" customFormat="1" ht="30.75" customHeight="1" x14ac:dyDescent="0.4">
      <c r="A9" s="192" t="s">
        <v>47</v>
      </c>
    </row>
    <row r="10" spans="1:57" s="192" customFormat="1" ht="30.75" customHeight="1" x14ac:dyDescent="0.4">
      <c r="A10" s="192" t="s">
        <v>49</v>
      </c>
    </row>
    <row r="11" spans="1:57" s="192" customFormat="1" ht="30.75" customHeight="1" x14ac:dyDescent="0.4">
      <c r="A11" s="192" t="s">
        <v>50</v>
      </c>
    </row>
    <row r="12" spans="1:57" s="192" customFormat="1" ht="36" customHeight="1" x14ac:dyDescent="0.4">
      <c r="A12" s="177" t="s">
        <v>48</v>
      </c>
    </row>
    <row r="13" spans="1:57" ht="36" customHeight="1" x14ac:dyDescent="0.35">
      <c r="A13" s="291" t="s">
        <v>0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 t="s">
        <v>6</v>
      </c>
      <c r="AH13" s="291"/>
      <c r="AI13" s="291"/>
      <c r="AJ13" s="291"/>
      <c r="AK13" s="291"/>
      <c r="AL13" s="291"/>
      <c r="AM13" s="292" t="s">
        <v>225</v>
      </c>
      <c r="AN13" s="291"/>
      <c r="AO13" s="291"/>
      <c r="AP13" s="293" t="s">
        <v>226</v>
      </c>
      <c r="AQ13" s="292" t="s">
        <v>231</v>
      </c>
      <c r="AR13" s="292" t="s">
        <v>227</v>
      </c>
      <c r="AS13" s="292" t="s">
        <v>228</v>
      </c>
      <c r="AT13" s="297" t="s">
        <v>229</v>
      </c>
      <c r="AU13" s="293" t="s">
        <v>230</v>
      </c>
    </row>
    <row r="14" spans="1:57" ht="36" customHeight="1" x14ac:dyDescent="0.35">
      <c r="A14" s="298" t="s">
        <v>224</v>
      </c>
      <c r="B14" s="298"/>
      <c r="C14" s="299" t="s">
        <v>53</v>
      </c>
      <c r="D14" s="299"/>
      <c r="E14" s="299" t="s">
        <v>54</v>
      </c>
      <c r="F14" s="299"/>
      <c r="G14" s="300" t="s">
        <v>55</v>
      </c>
      <c r="H14" s="300"/>
      <c r="I14" s="300" t="s">
        <v>56</v>
      </c>
      <c r="J14" s="300"/>
      <c r="K14" s="300" t="s">
        <v>57</v>
      </c>
      <c r="L14" s="300"/>
      <c r="M14" s="300" t="s">
        <v>58</v>
      </c>
      <c r="N14" s="300"/>
      <c r="O14" s="300" t="s">
        <v>51</v>
      </c>
      <c r="P14" s="300"/>
      <c r="Q14" s="300" t="s">
        <v>52</v>
      </c>
      <c r="R14" s="300"/>
      <c r="S14" s="301" t="s">
        <v>10</v>
      </c>
      <c r="T14" s="301"/>
      <c r="U14" s="301" t="s">
        <v>11</v>
      </c>
      <c r="V14" s="301"/>
      <c r="W14" s="301" t="s">
        <v>12</v>
      </c>
      <c r="X14" s="301"/>
      <c r="Y14" s="301" t="s">
        <v>13</v>
      </c>
      <c r="Z14" s="301"/>
      <c r="AA14" s="301" t="s">
        <v>14</v>
      </c>
      <c r="AB14" s="301"/>
      <c r="AC14" s="301" t="s">
        <v>15</v>
      </c>
      <c r="AD14" s="301"/>
      <c r="AE14" s="302" t="s">
        <v>3</v>
      </c>
      <c r="AF14" s="302"/>
      <c r="AG14" s="291" t="s">
        <v>7</v>
      </c>
      <c r="AH14" s="291"/>
      <c r="AI14" s="291"/>
      <c r="AJ14" s="291" t="s">
        <v>42</v>
      </c>
      <c r="AK14" s="291"/>
      <c r="AL14" s="291"/>
      <c r="AM14" s="291"/>
      <c r="AN14" s="291"/>
      <c r="AO14" s="291"/>
      <c r="AP14" s="293"/>
      <c r="AQ14" s="292"/>
      <c r="AR14" s="291"/>
      <c r="AS14" s="291"/>
      <c r="AT14" s="297"/>
      <c r="AU14" s="293"/>
    </row>
    <row r="15" spans="1:57" ht="36" customHeight="1" x14ac:dyDescent="0.35">
      <c r="A15" s="13" t="s">
        <v>1</v>
      </c>
      <c r="B15" s="213" t="s">
        <v>2</v>
      </c>
      <c r="C15" s="13" t="s">
        <v>1</v>
      </c>
      <c r="D15" s="214" t="s">
        <v>2</v>
      </c>
      <c r="E15" s="13" t="s">
        <v>1</v>
      </c>
      <c r="F15" s="214" t="s">
        <v>2</v>
      </c>
      <c r="G15" s="13" t="s">
        <v>1</v>
      </c>
      <c r="H15" s="215" t="s">
        <v>2</v>
      </c>
      <c r="I15" s="13" t="s">
        <v>1</v>
      </c>
      <c r="J15" s="215" t="s">
        <v>2</v>
      </c>
      <c r="K15" s="13" t="s">
        <v>1</v>
      </c>
      <c r="L15" s="215" t="s">
        <v>2</v>
      </c>
      <c r="M15" s="13" t="s">
        <v>1</v>
      </c>
      <c r="N15" s="215" t="s">
        <v>2</v>
      </c>
      <c r="O15" s="13" t="s">
        <v>1</v>
      </c>
      <c r="P15" s="215" t="s">
        <v>2</v>
      </c>
      <c r="Q15" s="13" t="s">
        <v>1</v>
      </c>
      <c r="R15" s="215" t="s">
        <v>2</v>
      </c>
      <c r="S15" s="13" t="s">
        <v>1</v>
      </c>
      <c r="T15" s="216" t="s">
        <v>2</v>
      </c>
      <c r="U15" s="13" t="s">
        <v>1</v>
      </c>
      <c r="V15" s="216" t="s">
        <v>2</v>
      </c>
      <c r="W15" s="13" t="s">
        <v>1</v>
      </c>
      <c r="X15" s="216" t="s">
        <v>2</v>
      </c>
      <c r="Y15" s="13" t="s">
        <v>1</v>
      </c>
      <c r="Z15" s="216" t="s">
        <v>2</v>
      </c>
      <c r="AA15" s="13" t="s">
        <v>1</v>
      </c>
      <c r="AB15" s="216" t="s">
        <v>2</v>
      </c>
      <c r="AC15" s="13" t="s">
        <v>1</v>
      </c>
      <c r="AD15" s="216" t="s">
        <v>2</v>
      </c>
      <c r="AE15" s="217" t="s">
        <v>1</v>
      </c>
      <c r="AF15" s="217" t="s">
        <v>2</v>
      </c>
      <c r="AG15" s="13" t="s">
        <v>4</v>
      </c>
      <c r="AH15" s="13" t="s">
        <v>5</v>
      </c>
      <c r="AI15" s="14" t="s">
        <v>3</v>
      </c>
      <c r="AJ15" s="197" t="s">
        <v>4</v>
      </c>
      <c r="AK15" s="197" t="s">
        <v>5</v>
      </c>
      <c r="AL15" s="14" t="s">
        <v>3</v>
      </c>
      <c r="AM15" s="197" t="s">
        <v>4</v>
      </c>
      <c r="AN15" s="197" t="s">
        <v>5</v>
      </c>
      <c r="AO15" s="14" t="s">
        <v>3</v>
      </c>
      <c r="AP15" s="293"/>
      <c r="AQ15" s="292"/>
      <c r="AR15" s="291"/>
      <c r="AS15" s="291"/>
      <c r="AT15" s="297"/>
      <c r="AU15" s="293"/>
    </row>
    <row r="16" spans="1:57" ht="36" customHeight="1" x14ac:dyDescent="0.35">
      <c r="A16" s="198"/>
      <c r="B16" s="199">
        <f t="shared" ref="B16" si="22">IF(A16=0,0,IF(A16&lt;10,1,IF(MOD(A16,30)&lt;10,ROUNDDOWN(A16/30,0),ROUNDUP(A16/30,0))))</f>
        <v>0</v>
      </c>
      <c r="C16" s="198">
        <v>25</v>
      </c>
      <c r="D16" s="200">
        <f t="shared" ref="D16" si="23">IF(C16=0,0,IF(C16&lt;10,1,IF(MOD(C16,30)&lt;10,ROUNDDOWN(C16/30,0),ROUNDUP(C16/30,0))))</f>
        <v>1</v>
      </c>
      <c r="E16" s="198">
        <v>21</v>
      </c>
      <c r="F16" s="200">
        <f t="shared" ref="F16" si="24">IF(E16=0,0,IF(E16&lt;10,1,IF(MOD(E16,30)&lt;10,ROUNDDOWN(E16/30,0),ROUNDUP(E16/30,0))))</f>
        <v>1</v>
      </c>
      <c r="G16" s="198">
        <v>27</v>
      </c>
      <c r="H16" s="201">
        <f t="shared" ref="H16" si="25">IF(G16=0,0,IF(G16&lt;10,1,IF(MOD(G16,40)&lt;10,ROUNDDOWN(G16/40,0),ROUNDUP(G16/40,0))))</f>
        <v>1</v>
      </c>
      <c r="I16" s="198">
        <v>19</v>
      </c>
      <c r="J16" s="201">
        <f t="shared" ref="J16" si="26">IF(I16=0,0,IF(I16&lt;10,1,IF(MOD(I16,40)&lt;10,ROUNDDOWN(I16/40,0),ROUNDUP(I16/40,0))))</f>
        <v>1</v>
      </c>
      <c r="K16" s="198">
        <v>20</v>
      </c>
      <c r="L16" s="201">
        <f t="shared" ref="L16" si="27">IF(K16=0,0,IF(K16&lt;10,1,IF(MOD(K16,40)&lt;10,ROUNDDOWN(K16/40,0),ROUNDUP(K16/40,0))))</f>
        <v>1</v>
      </c>
      <c r="M16" s="198">
        <v>18</v>
      </c>
      <c r="N16" s="201">
        <f t="shared" ref="N16" si="28">IF(M16=0,0,IF(M16&lt;10,1,IF(MOD(M16,40)&lt;10,ROUNDDOWN(M16/40,0),ROUNDUP(M16/40,0))))</f>
        <v>1</v>
      </c>
      <c r="O16" s="198">
        <v>30</v>
      </c>
      <c r="P16" s="201">
        <f t="shared" ref="P16" si="29">IF(O16=0,0,IF(O16&lt;10,1,IF(MOD(O16,40)&lt;10,ROUNDDOWN(O16/40,0),ROUNDUP(O16/40,0))))</f>
        <v>1</v>
      </c>
      <c r="Q16" s="198">
        <v>23</v>
      </c>
      <c r="R16" s="201">
        <f t="shared" ref="R16" si="30">IF(Q16=0,0,IF(Q16&lt;10,1,IF(MOD(Q16,40)&lt;10,ROUNDDOWN(Q16/40,0),ROUNDUP(Q16/40,0))))</f>
        <v>1</v>
      </c>
      <c r="S16" s="202">
        <v>28</v>
      </c>
      <c r="T16" s="203">
        <f t="shared" ref="T16" si="31">IF(S16=0,0,IF(S16&lt;10,1,IF(MOD(S16,40)&lt;10,ROUNDDOWN(S16/40,0),ROUNDUP(S16/40,0))))</f>
        <v>1</v>
      </c>
      <c r="U16" s="202">
        <v>23</v>
      </c>
      <c r="V16" s="203">
        <v>1</v>
      </c>
      <c r="W16" s="204">
        <v>22</v>
      </c>
      <c r="X16" s="203">
        <f t="shared" ref="X16" si="32">IF(W16=0,0,IF(W16&lt;10,1,IF(MOD(W16,40)&lt;10,ROUNDDOWN(W16/40,0),ROUNDUP(W16/40,0))))</f>
        <v>1</v>
      </c>
      <c r="Y16" s="202"/>
      <c r="Z16" s="203">
        <f t="shared" ref="Z16" si="33">IF(Y16=0,0,IF(Y16&lt;10,1,IF(MOD(Y16,40)&lt;10,ROUNDDOWN(Y16/40,0),ROUNDUP(Y16/40,0))))</f>
        <v>0</v>
      </c>
      <c r="AA16" s="202"/>
      <c r="AB16" s="203">
        <f t="shared" ref="AB16" si="34">IF(AA16=0,0,IF(AA16&lt;10,1,IF(MOD(AA16,40)&lt;10,ROUNDDOWN(AA16/40,0),ROUNDUP(AA16/40,0))))</f>
        <v>0</v>
      </c>
      <c r="AC16" s="202"/>
      <c r="AD16" s="203">
        <f t="shared" ref="AD16" si="35">IF(AC16=0,0,IF(AC16&lt;10,1,IF(MOD(AC16,40)&lt;10,ROUNDDOWN(AC16/40,0),ROUNDUP(AC16/40,0))))</f>
        <v>0</v>
      </c>
      <c r="AE16" s="205">
        <f>SUM(A16+C16+E16+G16+I16+K16+M16+O16+Q16+S16+U16+W16+Y16+AA16+AC16)</f>
        <v>256</v>
      </c>
      <c r="AF16" s="205">
        <f>SUM(B16+D16+F16+H16+J16+L16+N16+P16+R16+T16+V16+X16+Z16+AB16+AD16)</f>
        <v>11</v>
      </c>
      <c r="AG16" s="206">
        <v>1</v>
      </c>
      <c r="AH16" s="206">
        <v>14</v>
      </c>
      <c r="AI16" s="207">
        <f t="shared" ref="AI16" si="36">SUM(AG16:AH16)</f>
        <v>15</v>
      </c>
      <c r="AJ16" s="208">
        <f t="shared" ref="AJ16" si="37">IF(AE16&lt;=0,0,IF(AE16&lt;=359,1,IF(AE16&lt;=719,2,IF(AE16&lt;=1079,3,IF(AE16&lt;=1679,4,IF(AE16&lt;=1680,5,IF(AE16&lt;=1680,1,5)))))))</f>
        <v>1</v>
      </c>
      <c r="AK16" s="208">
        <f>IF(AE16&gt;120,ROUND(((((B16+D16+F16)*30)+(A16+C16+E16))/50+(((H16+J16+L16+N16+P16+R16)*40)+(G16+I16+K16+M16+O16+Q16))/50+(T16+V16+X16+Z16+AB16+AD16)*2),0),IF((A16+C16+E16+G16+I16+K16+M16+O16+Q16)&lt;=0,0,IF((A16+C16+E16+G16+I16+K16+M16+O16+Q16)&lt;=20,1,IF((A16+C16+E16+G16+I16+K16+M16+O16+Q16)&lt;=40,2,IF((A16+C16+E16+G16+I16+K16+M16+O16+Q16)&lt;=60,3,IF((A16+C16+E16+G16+I16+K16+M16+O16+Q16)&lt;=80,4,IF((A16+C16+E16+G16+I16+K16+M16+O16+Q16)&lt;=100,5,IF((A16+C16+E16+G16+I16+K16+M16+O16+Q16)&lt;=120,6,0)))))))+((T16+V16+X16+Z16+AB16+AD16)*2))</f>
        <v>16</v>
      </c>
      <c r="AL16" s="209">
        <f t="shared" ref="AL16" si="38">SUM(AJ16:AK16)</f>
        <v>17</v>
      </c>
      <c r="AM16" s="210">
        <f t="shared" ref="AM16" si="39">SUM(AG16)-AJ16</f>
        <v>0</v>
      </c>
      <c r="AN16" s="210">
        <f t="shared" ref="AN16" si="40">SUM(AH16)-AK16</f>
        <v>-2</v>
      </c>
      <c r="AO16" s="207">
        <f t="shared" ref="AO16" si="41">SUM(AI16)-AL16</f>
        <v>-2</v>
      </c>
      <c r="AP16" s="211">
        <f>SUM(AO16)/AL16*100</f>
        <v>-11.76470588235294</v>
      </c>
      <c r="AQ16" s="206">
        <v>1</v>
      </c>
      <c r="AR16" s="206"/>
      <c r="AS16" s="206"/>
      <c r="AT16" s="209">
        <f>SUM(AO16)-AQ16-AR16+AS16</f>
        <v>-3</v>
      </c>
      <c r="AU16" s="211">
        <f t="shared" ref="AU16" si="42">SUM(AT16)/AL16*100</f>
        <v>-17.647058823529413</v>
      </c>
    </row>
    <row r="17" spans="1:45" ht="36" customHeight="1" x14ac:dyDescent="0.35">
      <c r="A17" s="182"/>
    </row>
    <row r="18" spans="1:45" ht="14.25" customHeight="1" x14ac:dyDescent="0.35"/>
    <row r="19" spans="1:45" s="182" customFormat="1" x14ac:dyDescent="0.35">
      <c r="A19" s="182" t="s">
        <v>208</v>
      </c>
    </row>
    <row r="20" spans="1:45" s="182" customFormat="1" x14ac:dyDescent="0.35">
      <c r="A20" s="280" t="s">
        <v>219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2"/>
    </row>
    <row r="21" spans="1:45" ht="46.5" customHeight="1" x14ac:dyDescent="0.35">
      <c r="A21" s="279" t="s">
        <v>4</v>
      </c>
      <c r="B21" s="283" t="s">
        <v>119</v>
      </c>
      <c r="C21" s="283" t="s">
        <v>9</v>
      </c>
      <c r="D21" s="279" t="s">
        <v>43</v>
      </c>
      <c r="E21" s="279" t="s">
        <v>44</v>
      </c>
      <c r="F21" s="279" t="s">
        <v>153</v>
      </c>
      <c r="G21" s="279" t="s">
        <v>152</v>
      </c>
      <c r="H21" s="284" t="s">
        <v>120</v>
      </c>
      <c r="I21" s="284" t="s">
        <v>121</v>
      </c>
      <c r="J21" s="284" t="s">
        <v>122</v>
      </c>
      <c r="K21" s="279" t="s">
        <v>45</v>
      </c>
      <c r="L21" s="279" t="s">
        <v>46</v>
      </c>
      <c r="M21" s="279" t="s">
        <v>123</v>
      </c>
      <c r="N21" s="279" t="s">
        <v>124</v>
      </c>
      <c r="O21" s="279" t="s">
        <v>185</v>
      </c>
      <c r="P21" s="279" t="s">
        <v>186</v>
      </c>
      <c r="Q21" s="279" t="s">
        <v>187</v>
      </c>
      <c r="R21" s="279" t="s">
        <v>188</v>
      </c>
      <c r="S21" s="279" t="s">
        <v>189</v>
      </c>
      <c r="T21" s="279" t="s">
        <v>125</v>
      </c>
      <c r="U21" s="279" t="s">
        <v>126</v>
      </c>
      <c r="V21" s="279" t="s">
        <v>127</v>
      </c>
      <c r="W21" s="279" t="s">
        <v>128</v>
      </c>
      <c r="X21" s="285" t="s">
        <v>184</v>
      </c>
      <c r="Y21" s="285" t="s">
        <v>190</v>
      </c>
      <c r="Z21" s="285" t="s">
        <v>191</v>
      </c>
      <c r="AA21" s="285" t="s">
        <v>192</v>
      </c>
      <c r="AB21" s="285" t="s">
        <v>196</v>
      </c>
      <c r="AC21" s="285" t="s">
        <v>193</v>
      </c>
      <c r="AD21" s="285" t="s">
        <v>194</v>
      </c>
      <c r="AE21" s="285" t="s">
        <v>195</v>
      </c>
      <c r="AF21" s="285" t="s">
        <v>197</v>
      </c>
      <c r="AG21" s="285" t="s">
        <v>198</v>
      </c>
      <c r="AH21" s="285" t="s">
        <v>199</v>
      </c>
      <c r="AI21" s="285" t="s">
        <v>204</v>
      </c>
      <c r="AJ21" s="294" t="s">
        <v>129</v>
      </c>
      <c r="AK21" s="294" t="s">
        <v>154</v>
      </c>
      <c r="AL21" s="294" t="s">
        <v>155</v>
      </c>
      <c r="AM21" s="294" t="s">
        <v>156</v>
      </c>
      <c r="AN21" s="279" t="s">
        <v>157</v>
      </c>
      <c r="AO21" s="279" t="s">
        <v>178</v>
      </c>
      <c r="AP21" s="279" t="s">
        <v>253</v>
      </c>
      <c r="AQ21" s="286" t="s">
        <v>176</v>
      </c>
      <c r="AR21" s="287" t="s">
        <v>177</v>
      </c>
      <c r="AS21" s="290" t="s">
        <v>8</v>
      </c>
    </row>
    <row r="22" spans="1:45" ht="35.25" customHeight="1" x14ac:dyDescent="0.35">
      <c r="A22" s="279"/>
      <c r="B22" s="283"/>
      <c r="C22" s="283"/>
      <c r="D22" s="279"/>
      <c r="E22" s="279"/>
      <c r="F22" s="279"/>
      <c r="G22" s="279"/>
      <c r="H22" s="284"/>
      <c r="I22" s="284"/>
      <c r="J22" s="284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95"/>
      <c r="AK22" s="295"/>
      <c r="AL22" s="295"/>
      <c r="AM22" s="295"/>
      <c r="AN22" s="279"/>
      <c r="AO22" s="279"/>
      <c r="AP22" s="279"/>
      <c r="AQ22" s="286"/>
      <c r="AR22" s="288"/>
      <c r="AS22" s="290"/>
    </row>
    <row r="23" spans="1:45" ht="44.25" customHeight="1" x14ac:dyDescent="0.35">
      <c r="A23" s="279"/>
      <c r="B23" s="283"/>
      <c r="C23" s="283"/>
      <c r="D23" s="279"/>
      <c r="E23" s="279"/>
      <c r="F23" s="279"/>
      <c r="G23" s="279"/>
      <c r="H23" s="284"/>
      <c r="I23" s="284"/>
      <c r="J23" s="284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96"/>
      <c r="AK23" s="296"/>
      <c r="AL23" s="296"/>
      <c r="AM23" s="296"/>
      <c r="AN23" s="279"/>
      <c r="AO23" s="279"/>
      <c r="AP23" s="279"/>
      <c r="AQ23" s="286"/>
      <c r="AR23" s="289"/>
      <c r="AS23" s="290"/>
    </row>
    <row r="24" spans="1:45" s="178" customFormat="1" x14ac:dyDescent="0.35">
      <c r="A24" s="170">
        <v>1</v>
      </c>
      <c r="B24" s="170">
        <v>2</v>
      </c>
      <c r="C24" s="170"/>
      <c r="D24" s="170">
        <v>2</v>
      </c>
      <c r="E24" s="170">
        <v>1</v>
      </c>
      <c r="F24" s="170">
        <v>1</v>
      </c>
      <c r="G24" s="170">
        <v>1</v>
      </c>
      <c r="H24" s="170"/>
      <c r="I24" s="170"/>
      <c r="J24" s="170"/>
      <c r="K24" s="170">
        <v>1</v>
      </c>
      <c r="L24" s="170">
        <v>1</v>
      </c>
      <c r="M24" s="170">
        <v>1</v>
      </c>
      <c r="N24" s="170">
        <v>1</v>
      </c>
      <c r="O24" s="170"/>
      <c r="P24" s="170"/>
      <c r="Q24" s="170"/>
      <c r="R24" s="170"/>
      <c r="S24" s="170"/>
      <c r="T24" s="170"/>
      <c r="U24" s="170"/>
      <c r="V24" s="170"/>
      <c r="W24" s="170"/>
      <c r="X24" s="171">
        <v>2</v>
      </c>
      <c r="Y24" s="171"/>
      <c r="Z24" s="171"/>
      <c r="AA24" s="171"/>
      <c r="AB24" s="171"/>
      <c r="AC24" s="171"/>
      <c r="AD24" s="172"/>
      <c r="AE24" s="172"/>
      <c r="AF24" s="172"/>
      <c r="AG24" s="172"/>
      <c r="AH24" s="172"/>
      <c r="AI24" s="172"/>
      <c r="AJ24" s="173"/>
      <c r="AK24" s="173"/>
      <c r="AL24" s="173"/>
      <c r="AM24" s="173"/>
      <c r="AN24" s="173"/>
      <c r="AO24" s="173"/>
      <c r="AP24" s="173"/>
      <c r="AQ24" s="174">
        <v>2</v>
      </c>
      <c r="AR24" s="174"/>
      <c r="AS24" s="175">
        <f>SUM(A24:AR24)</f>
        <v>16</v>
      </c>
    </row>
    <row r="25" spans="1:45" x14ac:dyDescent="0.35">
      <c r="AR25" s="184" t="s">
        <v>254</v>
      </c>
      <c r="AS25" s="212">
        <f>SUM(AI16)-AS24</f>
        <v>-1</v>
      </c>
    </row>
    <row r="26" spans="1:45" x14ac:dyDescent="0.35">
      <c r="A26" s="182" t="s">
        <v>209</v>
      </c>
      <c r="B26" s="182"/>
      <c r="C26" s="182"/>
      <c r="D26" s="182"/>
      <c r="E26" s="182"/>
      <c r="F26" s="182"/>
      <c r="G26" s="182"/>
    </row>
    <row r="27" spans="1:45" x14ac:dyDescent="0.35">
      <c r="A27" s="182"/>
      <c r="B27" s="182"/>
      <c r="D27" s="182" t="s">
        <v>263</v>
      </c>
      <c r="E27" s="182"/>
      <c r="F27" s="182"/>
      <c r="G27" s="182"/>
    </row>
    <row r="28" spans="1:45" ht="27" customHeight="1" x14ac:dyDescent="0.35">
      <c r="A28" s="182"/>
      <c r="B28" s="182"/>
      <c r="D28" s="182" t="s">
        <v>218</v>
      </c>
      <c r="E28" s="182"/>
      <c r="F28" s="182"/>
      <c r="G28" s="182"/>
    </row>
    <row r="29" spans="1:45" x14ac:dyDescent="0.35">
      <c r="A29" s="182"/>
      <c r="B29" s="182"/>
      <c r="D29" s="182" t="s">
        <v>210</v>
      </c>
      <c r="F29" s="182"/>
      <c r="G29" s="182"/>
    </row>
    <row r="30" spans="1:45" x14ac:dyDescent="0.35">
      <c r="A30" s="182"/>
      <c r="B30" s="182"/>
      <c r="D30" s="182"/>
      <c r="E30" s="182"/>
      <c r="F30" s="182"/>
      <c r="G30" s="182"/>
    </row>
    <row r="31" spans="1:45" x14ac:dyDescent="0.35">
      <c r="A31" s="182"/>
      <c r="E31" s="182"/>
      <c r="F31" s="182"/>
      <c r="G31" s="182"/>
    </row>
    <row r="32" spans="1:45" x14ac:dyDescent="0.35">
      <c r="A32" s="182"/>
      <c r="C32" s="182"/>
      <c r="D32" s="182"/>
      <c r="E32" s="182"/>
      <c r="F32" s="182"/>
      <c r="G32" s="182"/>
    </row>
  </sheetData>
  <mergeCells count="76">
    <mergeCell ref="Q14:R14"/>
    <mergeCell ref="S14:T14"/>
    <mergeCell ref="U14:V14"/>
    <mergeCell ref="W14:X14"/>
    <mergeCell ref="Y14:Z14"/>
    <mergeCell ref="AS13:AS15"/>
    <mergeCell ref="AT13:AT15"/>
    <mergeCell ref="AU13:AU15"/>
    <mergeCell ref="A14:B14"/>
    <mergeCell ref="C14:D14"/>
    <mergeCell ref="E14:F14"/>
    <mergeCell ref="G14:H14"/>
    <mergeCell ref="I14:J14"/>
    <mergeCell ref="K14:L14"/>
    <mergeCell ref="M14:N14"/>
    <mergeCell ref="AA14:AB14"/>
    <mergeCell ref="AC14:AD14"/>
    <mergeCell ref="AE14:AF14"/>
    <mergeCell ref="AG14:AI14"/>
    <mergeCell ref="AJ14:AL14"/>
    <mergeCell ref="O14:P14"/>
    <mergeCell ref="AP21:AP23"/>
    <mergeCell ref="AQ21:AQ23"/>
    <mergeCell ref="AR21:AR23"/>
    <mergeCell ref="AS21:AS23"/>
    <mergeCell ref="A13:AF13"/>
    <mergeCell ref="AG13:AL13"/>
    <mergeCell ref="AM13:AO14"/>
    <mergeCell ref="AP13:AP15"/>
    <mergeCell ref="AQ13:AQ15"/>
    <mergeCell ref="AR13:AR15"/>
    <mergeCell ref="AJ21:AJ23"/>
    <mergeCell ref="AK21:AK23"/>
    <mergeCell ref="AL21:AL23"/>
    <mergeCell ref="AM21:AM23"/>
    <mergeCell ref="AN21:AN23"/>
    <mergeCell ref="AO21:AO23"/>
    <mergeCell ref="V21:V23"/>
    <mergeCell ref="AI21:AI23"/>
    <mergeCell ref="X21:X23"/>
    <mergeCell ref="Y21:Y23"/>
    <mergeCell ref="Z21:Z23"/>
    <mergeCell ref="AA21:AA23"/>
    <mergeCell ref="AB21:AB23"/>
    <mergeCell ref="AC21:AC23"/>
    <mergeCell ref="AD21:AD23"/>
    <mergeCell ref="AE21:AE23"/>
    <mergeCell ref="AF21:AF23"/>
    <mergeCell ref="AG21:AG23"/>
    <mergeCell ref="AH21:AH23"/>
    <mergeCell ref="Q21:Q23"/>
    <mergeCell ref="R21:R23"/>
    <mergeCell ref="S21:S23"/>
    <mergeCell ref="T21:T23"/>
    <mergeCell ref="U21:U23"/>
    <mergeCell ref="L21:L23"/>
    <mergeCell ref="M21:M23"/>
    <mergeCell ref="N21:N23"/>
    <mergeCell ref="O21:O23"/>
    <mergeCell ref="P21:P23"/>
    <mergeCell ref="A2:AQ2"/>
    <mergeCell ref="A3:AQ3"/>
    <mergeCell ref="A4:AI4"/>
    <mergeCell ref="K21:K23"/>
    <mergeCell ref="A20:AS20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W21:W23"/>
  </mergeCells>
  <pageMargins left="0.43307086614173229" right="0.19685039370078741" top="0.51181102362204722" bottom="0.51181102362204722" header="0.31496062992125984" footer="0.31496062992125984"/>
  <pageSetup paperSize="9" scale="56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0"/>
  <sheetViews>
    <sheetView zoomScale="60" zoomScaleNormal="60" workbookViewId="0">
      <selection activeCell="BB28" sqref="BB28"/>
    </sheetView>
  </sheetViews>
  <sheetFormatPr defaultRowHeight="23.25" x14ac:dyDescent="0.35"/>
  <cols>
    <col min="1" max="43" width="5.5703125" style="180" customWidth="1"/>
    <col min="44" max="44" width="6.7109375" style="180" customWidth="1"/>
    <col min="45" max="45" width="8.28515625" style="180" customWidth="1"/>
    <col min="46" max="47" width="2.7109375" style="180" customWidth="1"/>
    <col min="48" max="59" width="3" style="180" customWidth="1"/>
    <col min="60" max="60" width="3.42578125" style="180" customWidth="1"/>
    <col min="61" max="61" width="3.85546875" style="180" customWidth="1"/>
    <col min="62" max="16384" width="9.140625" style="180"/>
  </cols>
  <sheetData>
    <row r="1" spans="1:46" ht="34.5" customHeight="1" x14ac:dyDescent="0.35">
      <c r="AR1" s="181" t="s">
        <v>180</v>
      </c>
    </row>
    <row r="2" spans="1:46" ht="30.75" customHeight="1" x14ac:dyDescent="0.35">
      <c r="A2" s="182" t="s">
        <v>200</v>
      </c>
      <c r="AR2" s="183"/>
    </row>
    <row r="3" spans="1:46" ht="27" customHeight="1" x14ac:dyDescent="0.35">
      <c r="A3" s="303" t="s">
        <v>130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</row>
    <row r="4" spans="1:46" x14ac:dyDescent="0.35">
      <c r="A4" s="279" t="s">
        <v>4</v>
      </c>
      <c r="B4" s="283" t="s">
        <v>119</v>
      </c>
      <c r="C4" s="283" t="s">
        <v>9</v>
      </c>
      <c r="D4" s="279" t="s">
        <v>43</v>
      </c>
      <c r="E4" s="279" t="s">
        <v>44</v>
      </c>
      <c r="F4" s="279" t="s">
        <v>153</v>
      </c>
      <c r="G4" s="279" t="s">
        <v>152</v>
      </c>
      <c r="H4" s="284" t="s">
        <v>120</v>
      </c>
      <c r="I4" s="284" t="s">
        <v>121</v>
      </c>
      <c r="J4" s="284" t="s">
        <v>122</v>
      </c>
      <c r="K4" s="279" t="s">
        <v>45</v>
      </c>
      <c r="L4" s="279" t="s">
        <v>46</v>
      </c>
      <c r="M4" s="279" t="s">
        <v>123</v>
      </c>
      <c r="N4" s="279" t="s">
        <v>124</v>
      </c>
      <c r="O4" s="279" t="s">
        <v>185</v>
      </c>
      <c r="P4" s="279" t="s">
        <v>186</v>
      </c>
      <c r="Q4" s="279" t="s">
        <v>187</v>
      </c>
      <c r="R4" s="279" t="s">
        <v>188</v>
      </c>
      <c r="S4" s="279" t="s">
        <v>189</v>
      </c>
      <c r="T4" s="279" t="s">
        <v>125</v>
      </c>
      <c r="U4" s="279" t="s">
        <v>126</v>
      </c>
      <c r="V4" s="279" t="s">
        <v>127</v>
      </c>
      <c r="W4" s="279" t="s">
        <v>128</v>
      </c>
      <c r="X4" s="285" t="s">
        <v>184</v>
      </c>
      <c r="Y4" s="285" t="s">
        <v>190</v>
      </c>
      <c r="Z4" s="285" t="s">
        <v>191</v>
      </c>
      <c r="AA4" s="285" t="s">
        <v>192</v>
      </c>
      <c r="AB4" s="285" t="s">
        <v>196</v>
      </c>
      <c r="AC4" s="285" t="s">
        <v>193</v>
      </c>
      <c r="AD4" s="285" t="s">
        <v>194</v>
      </c>
      <c r="AE4" s="285" t="s">
        <v>195</v>
      </c>
      <c r="AF4" s="285" t="s">
        <v>197</v>
      </c>
      <c r="AG4" s="285" t="s">
        <v>198</v>
      </c>
      <c r="AH4" s="285" t="s">
        <v>199</v>
      </c>
      <c r="AI4" s="285" t="s">
        <v>204</v>
      </c>
      <c r="AJ4" s="294" t="s">
        <v>129</v>
      </c>
      <c r="AK4" s="294" t="s">
        <v>154</v>
      </c>
      <c r="AL4" s="294" t="s">
        <v>155</v>
      </c>
      <c r="AM4" s="294" t="s">
        <v>156</v>
      </c>
      <c r="AN4" s="279" t="s">
        <v>157</v>
      </c>
      <c r="AO4" s="279" t="s">
        <v>178</v>
      </c>
      <c r="AP4" s="279" t="s">
        <v>232</v>
      </c>
      <c r="AQ4" s="286" t="s">
        <v>201</v>
      </c>
      <c r="AR4" s="290" t="s">
        <v>8</v>
      </c>
    </row>
    <row r="5" spans="1:46" x14ac:dyDescent="0.35">
      <c r="A5" s="279"/>
      <c r="B5" s="283"/>
      <c r="C5" s="283"/>
      <c r="D5" s="279"/>
      <c r="E5" s="279"/>
      <c r="F5" s="279"/>
      <c r="G5" s="279"/>
      <c r="H5" s="284"/>
      <c r="I5" s="284"/>
      <c r="J5" s="284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95"/>
      <c r="AK5" s="295"/>
      <c r="AL5" s="295"/>
      <c r="AM5" s="295"/>
      <c r="AN5" s="279"/>
      <c r="AO5" s="279"/>
      <c r="AP5" s="279"/>
      <c r="AQ5" s="286"/>
      <c r="AR5" s="290"/>
    </row>
    <row r="6" spans="1:46" ht="83.25" customHeight="1" x14ac:dyDescent="0.35">
      <c r="A6" s="279"/>
      <c r="B6" s="283"/>
      <c r="C6" s="283"/>
      <c r="D6" s="279"/>
      <c r="E6" s="279"/>
      <c r="F6" s="279"/>
      <c r="G6" s="279"/>
      <c r="H6" s="284"/>
      <c r="I6" s="284"/>
      <c r="J6" s="284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96"/>
      <c r="AK6" s="296"/>
      <c r="AL6" s="296"/>
      <c r="AM6" s="296"/>
      <c r="AN6" s="279"/>
      <c r="AO6" s="279"/>
      <c r="AP6" s="279"/>
      <c r="AQ6" s="286"/>
      <c r="AR6" s="290"/>
    </row>
    <row r="7" spans="1:46" ht="35.25" customHeight="1" x14ac:dyDescent="0.35">
      <c r="A7" s="170"/>
      <c r="B7" s="170"/>
      <c r="C7" s="170"/>
      <c r="D7" s="170">
        <v>1</v>
      </c>
      <c r="E7" s="170">
        <v>1</v>
      </c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1"/>
      <c r="Y7" s="171"/>
      <c r="Z7" s="171"/>
      <c r="AA7" s="171"/>
      <c r="AB7" s="171"/>
      <c r="AC7" s="171"/>
      <c r="AD7" s="172"/>
      <c r="AE7" s="172"/>
      <c r="AF7" s="172"/>
      <c r="AG7" s="172"/>
      <c r="AH7" s="172"/>
      <c r="AI7" s="172"/>
      <c r="AJ7" s="173"/>
      <c r="AK7" s="173"/>
      <c r="AL7" s="173"/>
      <c r="AM7" s="173"/>
      <c r="AN7" s="173"/>
      <c r="AO7" s="173"/>
      <c r="AP7" s="173"/>
      <c r="AQ7" s="174"/>
      <c r="AR7" s="175">
        <f>SUM(A7:AQ7)</f>
        <v>2</v>
      </c>
    </row>
    <row r="8" spans="1:46" ht="24.75" customHeight="1" x14ac:dyDescent="0.35">
      <c r="AQ8" s="184" t="s">
        <v>255</v>
      </c>
      <c r="AR8" s="185">
        <f>SUM(AR7)+ตรวจนรหน้า1!AO16</f>
        <v>0</v>
      </c>
    </row>
    <row r="9" spans="1:46" ht="32.25" customHeight="1" x14ac:dyDescent="0.35">
      <c r="A9" s="182" t="s">
        <v>260</v>
      </c>
      <c r="AR9" s="176" t="s">
        <v>256</v>
      </c>
    </row>
    <row r="10" spans="1:46" ht="29.25" customHeight="1" x14ac:dyDescent="0.35">
      <c r="A10" s="303" t="s">
        <v>251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</row>
    <row r="11" spans="1:46" ht="21.75" customHeight="1" x14ac:dyDescent="0.35">
      <c r="A11" s="279" t="s">
        <v>4</v>
      </c>
      <c r="B11" s="283" t="s">
        <v>119</v>
      </c>
      <c r="C11" s="283" t="s">
        <v>9</v>
      </c>
      <c r="D11" s="279" t="s">
        <v>43</v>
      </c>
      <c r="E11" s="279" t="s">
        <v>44</v>
      </c>
      <c r="F11" s="279" t="s">
        <v>153</v>
      </c>
      <c r="G11" s="279" t="s">
        <v>152</v>
      </c>
      <c r="H11" s="284" t="s">
        <v>120</v>
      </c>
      <c r="I11" s="284" t="s">
        <v>121</v>
      </c>
      <c r="J11" s="284" t="s">
        <v>122</v>
      </c>
      <c r="K11" s="279" t="s">
        <v>45</v>
      </c>
      <c r="L11" s="279" t="s">
        <v>46</v>
      </c>
      <c r="M11" s="279" t="s">
        <v>123</v>
      </c>
      <c r="N11" s="279" t="s">
        <v>124</v>
      </c>
      <c r="O11" s="279" t="s">
        <v>185</v>
      </c>
      <c r="P11" s="279" t="s">
        <v>186</v>
      </c>
      <c r="Q11" s="279" t="s">
        <v>187</v>
      </c>
      <c r="R11" s="279" t="s">
        <v>188</v>
      </c>
      <c r="S11" s="279" t="s">
        <v>189</v>
      </c>
      <c r="T11" s="279" t="s">
        <v>125</v>
      </c>
      <c r="U11" s="279" t="s">
        <v>126</v>
      </c>
      <c r="V11" s="279" t="s">
        <v>127</v>
      </c>
      <c r="W11" s="279" t="s">
        <v>128</v>
      </c>
      <c r="X11" s="285" t="s">
        <v>184</v>
      </c>
      <c r="Y11" s="285" t="s">
        <v>190</v>
      </c>
      <c r="Z11" s="285" t="s">
        <v>191</v>
      </c>
      <c r="AA11" s="285" t="s">
        <v>192</v>
      </c>
      <c r="AB11" s="285" t="s">
        <v>196</v>
      </c>
      <c r="AC11" s="285" t="s">
        <v>193</v>
      </c>
      <c r="AD11" s="285" t="s">
        <v>194</v>
      </c>
      <c r="AE11" s="285" t="s">
        <v>195</v>
      </c>
      <c r="AF11" s="285" t="s">
        <v>197</v>
      </c>
      <c r="AG11" s="285" t="s">
        <v>198</v>
      </c>
      <c r="AH11" s="285" t="s">
        <v>199</v>
      </c>
      <c r="AI11" s="285" t="s">
        <v>204</v>
      </c>
      <c r="AJ11" s="294" t="s">
        <v>129</v>
      </c>
      <c r="AK11" s="294" t="s">
        <v>154</v>
      </c>
      <c r="AL11" s="294" t="s">
        <v>155</v>
      </c>
      <c r="AM11" s="294" t="s">
        <v>156</v>
      </c>
      <c r="AN11" s="279" t="s">
        <v>157</v>
      </c>
      <c r="AO11" s="279" t="s">
        <v>178</v>
      </c>
      <c r="AP11" s="279" t="s">
        <v>232</v>
      </c>
      <c r="AQ11" s="286" t="s">
        <v>201</v>
      </c>
      <c r="AR11" s="290" t="s">
        <v>8</v>
      </c>
    </row>
    <row r="12" spans="1:46" x14ac:dyDescent="0.35">
      <c r="A12" s="279"/>
      <c r="B12" s="283"/>
      <c r="C12" s="283"/>
      <c r="D12" s="279"/>
      <c r="E12" s="279"/>
      <c r="F12" s="279"/>
      <c r="G12" s="279"/>
      <c r="H12" s="284"/>
      <c r="I12" s="284"/>
      <c r="J12" s="284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95"/>
      <c r="AK12" s="295"/>
      <c r="AL12" s="295"/>
      <c r="AM12" s="295"/>
      <c r="AN12" s="279"/>
      <c r="AO12" s="279"/>
      <c r="AP12" s="279"/>
      <c r="AQ12" s="286"/>
      <c r="AR12" s="290"/>
    </row>
    <row r="13" spans="1:46" ht="85.5" customHeight="1" x14ac:dyDescent="0.35">
      <c r="A13" s="279"/>
      <c r="B13" s="283"/>
      <c r="C13" s="283"/>
      <c r="D13" s="279"/>
      <c r="E13" s="279"/>
      <c r="F13" s="279"/>
      <c r="G13" s="279"/>
      <c r="H13" s="284"/>
      <c r="I13" s="284"/>
      <c r="J13" s="284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9"/>
      <c r="W13" s="279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96"/>
      <c r="AK13" s="296"/>
      <c r="AL13" s="296"/>
      <c r="AM13" s="296"/>
      <c r="AN13" s="279"/>
      <c r="AO13" s="279"/>
      <c r="AP13" s="279"/>
      <c r="AQ13" s="286"/>
      <c r="AR13" s="290"/>
    </row>
    <row r="14" spans="1:46" x14ac:dyDescent="0.35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>
        <v>1</v>
      </c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1"/>
      <c r="Y14" s="171"/>
      <c r="Z14" s="171"/>
      <c r="AA14" s="171"/>
      <c r="AB14" s="171"/>
      <c r="AC14" s="171"/>
      <c r="AD14" s="172"/>
      <c r="AE14" s="172"/>
      <c r="AF14" s="172"/>
      <c r="AG14" s="172"/>
      <c r="AH14" s="172"/>
      <c r="AI14" s="172"/>
      <c r="AJ14" s="173"/>
      <c r="AK14" s="173"/>
      <c r="AL14" s="173"/>
      <c r="AM14" s="173"/>
      <c r="AN14" s="173"/>
      <c r="AO14" s="173"/>
      <c r="AP14" s="173"/>
      <c r="AQ14" s="174"/>
      <c r="AR14" s="175">
        <f>SUM(A14:AQ14)</f>
        <v>1</v>
      </c>
    </row>
    <row r="15" spans="1:46" ht="24" customHeight="1" x14ac:dyDescent="0.35">
      <c r="AQ15" s="184" t="s">
        <v>257</v>
      </c>
      <c r="AR15" s="186">
        <f>SUM(AR14)-ตรวจนรหน้า1!AQ16</f>
        <v>0</v>
      </c>
    </row>
    <row r="16" spans="1:46" x14ac:dyDescent="0.35">
      <c r="A16" s="182" t="s">
        <v>258</v>
      </c>
      <c r="AT16" s="187"/>
    </row>
    <row r="17" spans="1:46" x14ac:dyDescent="0.35">
      <c r="A17" s="304" t="s">
        <v>220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6"/>
      <c r="AT17" s="188"/>
    </row>
    <row r="18" spans="1:46" ht="35.25" customHeight="1" x14ac:dyDescent="0.35">
      <c r="A18" s="279" t="s">
        <v>4</v>
      </c>
      <c r="B18" s="283" t="s">
        <v>119</v>
      </c>
      <c r="C18" s="283" t="s">
        <v>9</v>
      </c>
      <c r="D18" s="279" t="s">
        <v>43</v>
      </c>
      <c r="E18" s="279" t="s">
        <v>44</v>
      </c>
      <c r="F18" s="279" t="s">
        <v>153</v>
      </c>
      <c r="G18" s="279" t="s">
        <v>152</v>
      </c>
      <c r="H18" s="284" t="s">
        <v>120</v>
      </c>
      <c r="I18" s="284" t="s">
        <v>121</v>
      </c>
      <c r="J18" s="284" t="s">
        <v>122</v>
      </c>
      <c r="K18" s="279" t="s">
        <v>45</v>
      </c>
      <c r="L18" s="279" t="s">
        <v>46</v>
      </c>
      <c r="M18" s="279" t="s">
        <v>123</v>
      </c>
      <c r="N18" s="279" t="s">
        <v>124</v>
      </c>
      <c r="O18" s="279" t="s">
        <v>185</v>
      </c>
      <c r="P18" s="279" t="s">
        <v>186</v>
      </c>
      <c r="Q18" s="279" t="s">
        <v>187</v>
      </c>
      <c r="R18" s="279" t="s">
        <v>188</v>
      </c>
      <c r="S18" s="279" t="s">
        <v>189</v>
      </c>
      <c r="T18" s="279" t="s">
        <v>125</v>
      </c>
      <c r="U18" s="279" t="s">
        <v>126</v>
      </c>
      <c r="V18" s="279" t="s">
        <v>127</v>
      </c>
      <c r="W18" s="279" t="s">
        <v>128</v>
      </c>
      <c r="X18" s="285" t="s">
        <v>184</v>
      </c>
      <c r="Y18" s="285" t="s">
        <v>190</v>
      </c>
      <c r="Z18" s="285" t="s">
        <v>191</v>
      </c>
      <c r="AA18" s="285" t="s">
        <v>192</v>
      </c>
      <c r="AB18" s="285" t="s">
        <v>196</v>
      </c>
      <c r="AC18" s="285" t="s">
        <v>193</v>
      </c>
      <c r="AD18" s="285" t="s">
        <v>194</v>
      </c>
      <c r="AE18" s="285" t="s">
        <v>195</v>
      </c>
      <c r="AF18" s="285" t="s">
        <v>197</v>
      </c>
      <c r="AG18" s="285" t="s">
        <v>198</v>
      </c>
      <c r="AH18" s="285" t="s">
        <v>199</v>
      </c>
      <c r="AI18" s="285" t="s">
        <v>204</v>
      </c>
      <c r="AJ18" s="294" t="s">
        <v>129</v>
      </c>
      <c r="AK18" s="294" t="s">
        <v>154</v>
      </c>
      <c r="AL18" s="294" t="s">
        <v>155</v>
      </c>
      <c r="AM18" s="294" t="s">
        <v>156</v>
      </c>
      <c r="AN18" s="279" t="s">
        <v>157</v>
      </c>
      <c r="AO18" s="279" t="s">
        <v>178</v>
      </c>
      <c r="AP18" s="279" t="s">
        <v>232</v>
      </c>
      <c r="AQ18" s="307" t="s">
        <v>176</v>
      </c>
      <c r="AR18" s="286" t="s">
        <v>181</v>
      </c>
      <c r="AS18" s="290" t="s">
        <v>8</v>
      </c>
      <c r="AT18" s="187"/>
    </row>
    <row r="19" spans="1:46" ht="36.75" customHeight="1" x14ac:dyDescent="0.35">
      <c r="A19" s="279"/>
      <c r="B19" s="283"/>
      <c r="C19" s="283"/>
      <c r="D19" s="279"/>
      <c r="E19" s="279"/>
      <c r="F19" s="279"/>
      <c r="G19" s="279"/>
      <c r="H19" s="284"/>
      <c r="I19" s="284"/>
      <c r="J19" s="284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95"/>
      <c r="AK19" s="295"/>
      <c r="AL19" s="295"/>
      <c r="AM19" s="295"/>
      <c r="AN19" s="279"/>
      <c r="AO19" s="279"/>
      <c r="AP19" s="279"/>
      <c r="AQ19" s="307"/>
      <c r="AR19" s="286"/>
      <c r="AS19" s="290"/>
    </row>
    <row r="20" spans="1:46" ht="61.5" customHeight="1" x14ac:dyDescent="0.35">
      <c r="A20" s="279"/>
      <c r="B20" s="283"/>
      <c r="C20" s="283"/>
      <c r="D20" s="279"/>
      <c r="E20" s="279"/>
      <c r="F20" s="279"/>
      <c r="G20" s="279"/>
      <c r="H20" s="284"/>
      <c r="I20" s="284"/>
      <c r="J20" s="284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96"/>
      <c r="AK20" s="296"/>
      <c r="AL20" s="296"/>
      <c r="AM20" s="296"/>
      <c r="AN20" s="279"/>
      <c r="AO20" s="279"/>
      <c r="AP20" s="279"/>
      <c r="AQ20" s="307"/>
      <c r="AR20" s="286"/>
      <c r="AS20" s="290"/>
    </row>
    <row r="21" spans="1:46" x14ac:dyDescent="0.35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1"/>
      <c r="Y21" s="171"/>
      <c r="Z21" s="171"/>
      <c r="AA21" s="171"/>
      <c r="AB21" s="171"/>
      <c r="AC21" s="171"/>
      <c r="AD21" s="172"/>
      <c r="AE21" s="172"/>
      <c r="AF21" s="172"/>
      <c r="AG21" s="172"/>
      <c r="AH21" s="172"/>
      <c r="AI21" s="172"/>
      <c r="AJ21" s="173"/>
      <c r="AK21" s="173"/>
      <c r="AL21" s="173"/>
      <c r="AM21" s="173"/>
      <c r="AN21" s="173"/>
      <c r="AO21" s="173"/>
      <c r="AP21" s="173"/>
      <c r="AQ21" s="174"/>
      <c r="AR21" s="174"/>
      <c r="AS21" s="175">
        <f>SUM(A21:AR21)</f>
        <v>0</v>
      </c>
    </row>
    <row r="22" spans="1:46" ht="27.75" customHeight="1" x14ac:dyDescent="0.35">
      <c r="A22" s="182" t="s">
        <v>202</v>
      </c>
      <c r="B22" s="182"/>
      <c r="C22" s="182"/>
      <c r="D22" s="182"/>
      <c r="AR22" s="184" t="s">
        <v>259</v>
      </c>
      <c r="AS22" s="186">
        <f>SUM(AS21)-ตรวจนรหน้า1!AI16</f>
        <v>-15</v>
      </c>
    </row>
    <row r="23" spans="1:46" ht="31.5" customHeight="1" x14ac:dyDescent="0.35">
      <c r="B23" s="182"/>
      <c r="C23" s="182"/>
      <c r="D23" s="182" t="s">
        <v>211</v>
      </c>
    </row>
    <row r="24" spans="1:46" ht="31.5" customHeight="1" x14ac:dyDescent="0.35">
      <c r="B24" s="182"/>
      <c r="C24" s="182"/>
      <c r="D24" s="182" t="s">
        <v>222</v>
      </c>
      <c r="E24" s="182"/>
      <c r="F24" s="178"/>
      <c r="G24" s="178"/>
      <c r="H24" s="182"/>
      <c r="I24" s="182"/>
    </row>
    <row r="25" spans="1:46" x14ac:dyDescent="0.35">
      <c r="A25" s="182"/>
      <c r="B25" s="182"/>
      <c r="C25" s="182"/>
      <c r="E25" s="189" t="s">
        <v>212</v>
      </c>
      <c r="F25" s="182"/>
      <c r="G25" s="182"/>
      <c r="H25" s="182"/>
      <c r="I25" s="182"/>
    </row>
    <row r="26" spans="1:46" x14ac:dyDescent="0.35">
      <c r="A26" s="182"/>
      <c r="E26" s="182" t="s">
        <v>213</v>
      </c>
      <c r="F26" s="189"/>
      <c r="G26" s="182"/>
      <c r="H26" s="182"/>
      <c r="I26" s="182"/>
    </row>
    <row r="27" spans="1:46" x14ac:dyDescent="0.35">
      <c r="D27" s="182"/>
      <c r="F27" s="182" t="s">
        <v>214</v>
      </c>
      <c r="G27" s="182"/>
      <c r="H27" s="182"/>
      <c r="I27" s="182"/>
    </row>
    <row r="28" spans="1:46" x14ac:dyDescent="0.35">
      <c r="D28" s="182"/>
      <c r="F28" s="182" t="s">
        <v>215</v>
      </c>
      <c r="H28" s="182"/>
      <c r="I28" s="182"/>
    </row>
    <row r="29" spans="1:46" x14ac:dyDescent="0.35">
      <c r="D29" s="190" t="s">
        <v>216</v>
      </c>
      <c r="F29" s="182"/>
    </row>
    <row r="30" spans="1:46" x14ac:dyDescent="0.35">
      <c r="D30" s="191" t="s">
        <v>217</v>
      </c>
    </row>
  </sheetData>
  <mergeCells count="136">
    <mergeCell ref="AR18:AR20"/>
    <mergeCell ref="AS18:AS20"/>
    <mergeCell ref="AL18:AL20"/>
    <mergeCell ref="AM18:AM20"/>
    <mergeCell ref="AN18:AN20"/>
    <mergeCell ref="AO18:AO20"/>
    <mergeCell ref="AP18:AP20"/>
    <mergeCell ref="AQ18:AQ20"/>
    <mergeCell ref="AF18:AF20"/>
    <mergeCell ref="AG18:AG20"/>
    <mergeCell ref="AH18:AH20"/>
    <mergeCell ref="AI18:AI20"/>
    <mergeCell ref="AJ18:AJ20"/>
    <mergeCell ref="AK18:AK20"/>
    <mergeCell ref="Z18:Z20"/>
    <mergeCell ref="AA18:AA20"/>
    <mergeCell ref="AB18:AB20"/>
    <mergeCell ref="AC18:AC20"/>
    <mergeCell ref="AD18:AD20"/>
    <mergeCell ref="AE18:AE20"/>
    <mergeCell ref="T18:T20"/>
    <mergeCell ref="U18:U20"/>
    <mergeCell ref="V18:V20"/>
    <mergeCell ref="W18:W20"/>
    <mergeCell ref="X18:X20"/>
    <mergeCell ref="Y18:Y20"/>
    <mergeCell ref="P18:P20"/>
    <mergeCell ref="Q18:Q20"/>
    <mergeCell ref="R18:R20"/>
    <mergeCell ref="S18:S20"/>
    <mergeCell ref="H18:H20"/>
    <mergeCell ref="I18:I20"/>
    <mergeCell ref="J18:J20"/>
    <mergeCell ref="K18:K20"/>
    <mergeCell ref="L18:L20"/>
    <mergeCell ref="M18:M20"/>
    <mergeCell ref="A17:AS17"/>
    <mergeCell ref="A18:A20"/>
    <mergeCell ref="B18:B20"/>
    <mergeCell ref="C18:C20"/>
    <mergeCell ref="D18:D20"/>
    <mergeCell ref="E18:E20"/>
    <mergeCell ref="F18:F20"/>
    <mergeCell ref="G18:G20"/>
    <mergeCell ref="AK11:AK13"/>
    <mergeCell ref="AL11:AL13"/>
    <mergeCell ref="AM11:AM13"/>
    <mergeCell ref="AN11:AN13"/>
    <mergeCell ref="AO11:AO13"/>
    <mergeCell ref="AP11:AP13"/>
    <mergeCell ref="AE11:AE13"/>
    <mergeCell ref="AF11:AF13"/>
    <mergeCell ref="AG11:AG13"/>
    <mergeCell ref="AH11:AH13"/>
    <mergeCell ref="AI11:AI13"/>
    <mergeCell ref="AJ11:AJ13"/>
    <mergeCell ref="Y11:Y13"/>
    <mergeCell ref="Z11:Z13"/>
    <mergeCell ref="N18:N20"/>
    <mergeCell ref="O18:O20"/>
    <mergeCell ref="AD11:AD13"/>
    <mergeCell ref="S11:S13"/>
    <mergeCell ref="T11:T13"/>
    <mergeCell ref="U11:U13"/>
    <mergeCell ref="V11:V13"/>
    <mergeCell ref="W11:W13"/>
    <mergeCell ref="X11:X13"/>
    <mergeCell ref="AQ11:AQ13"/>
    <mergeCell ref="AR11:AR13"/>
    <mergeCell ref="G11:G13"/>
    <mergeCell ref="H11:H13"/>
    <mergeCell ref="I11:I13"/>
    <mergeCell ref="J11:J13"/>
    <mergeCell ref="K11:K13"/>
    <mergeCell ref="L11:L13"/>
    <mergeCell ref="AA11:AA13"/>
    <mergeCell ref="AB11:AB13"/>
    <mergeCell ref="AC11:AC13"/>
    <mergeCell ref="A11:A13"/>
    <mergeCell ref="B11:B13"/>
    <mergeCell ref="C11:C13"/>
    <mergeCell ref="D11:D13"/>
    <mergeCell ref="E11:E13"/>
    <mergeCell ref="F11:F13"/>
    <mergeCell ref="AN4:AN6"/>
    <mergeCell ref="AO4:AO6"/>
    <mergeCell ref="AP4:AP6"/>
    <mergeCell ref="S4:S6"/>
    <mergeCell ref="T4:T6"/>
    <mergeCell ref="U4:U6"/>
    <mergeCell ref="J4:J6"/>
    <mergeCell ref="K4:K6"/>
    <mergeCell ref="L4:L6"/>
    <mergeCell ref="M4:M6"/>
    <mergeCell ref="N4:N6"/>
    <mergeCell ref="O4:O6"/>
    <mergeCell ref="M11:M13"/>
    <mergeCell ref="N11:N13"/>
    <mergeCell ref="O11:O13"/>
    <mergeCell ref="P11:P13"/>
    <mergeCell ref="Q11:Q13"/>
    <mergeCell ref="R11:R13"/>
    <mergeCell ref="A10:AR10"/>
    <mergeCell ref="AH4:AH6"/>
    <mergeCell ref="AI4:AI6"/>
    <mergeCell ref="AJ4:AJ6"/>
    <mergeCell ref="AK4:AK6"/>
    <mergeCell ref="AL4:AL6"/>
    <mergeCell ref="AM4:AM6"/>
    <mergeCell ref="AB4:AB6"/>
    <mergeCell ref="AC4:AC6"/>
    <mergeCell ref="AD4:AD6"/>
    <mergeCell ref="AE4:AE6"/>
    <mergeCell ref="AF4:AF6"/>
    <mergeCell ref="AG4:AG6"/>
    <mergeCell ref="V4:V6"/>
    <mergeCell ref="W4:W6"/>
    <mergeCell ref="X4:X6"/>
    <mergeCell ref="Y4:Y6"/>
    <mergeCell ref="Z4:Z6"/>
    <mergeCell ref="AA4:AA6"/>
    <mergeCell ref="P4:P6"/>
    <mergeCell ref="Q4:Q6"/>
    <mergeCell ref="R4:R6"/>
    <mergeCell ref="A3:AR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Q4:AQ6"/>
    <mergeCell ref="AR4:AR6"/>
  </mergeCells>
  <pageMargins left="0.45" right="0.2" top="0.25" bottom="0.25" header="0.3" footer="0.3"/>
  <pageSetup paperSize="9" scale="5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0"/>
  <sheetViews>
    <sheetView tabSelected="1" topLeftCell="A16" workbookViewId="0">
      <selection activeCell="I12" sqref="I12"/>
    </sheetView>
  </sheetViews>
  <sheetFormatPr defaultRowHeight="21" x14ac:dyDescent="0.35"/>
  <cols>
    <col min="1" max="1" width="4.7109375" style="1" customWidth="1"/>
    <col min="2" max="2" width="24.7109375" style="1" customWidth="1"/>
    <col min="3" max="3" width="13.7109375" style="1" customWidth="1"/>
    <col min="4" max="4" width="20.85546875" style="1" customWidth="1"/>
    <col min="5" max="5" width="8.7109375" style="1" customWidth="1"/>
    <col min="6" max="6" width="23.140625" style="1" customWidth="1"/>
    <col min="7" max="7" width="16.28515625" style="1" customWidth="1"/>
    <col min="8" max="8" width="23.7109375" style="1" customWidth="1"/>
    <col min="9" max="9" width="17.140625" style="1" customWidth="1"/>
    <col min="10" max="16384" width="9.140625" style="1"/>
  </cols>
  <sheetData>
    <row r="1" spans="1:9" ht="23.25" customHeight="1" x14ac:dyDescent="0.35">
      <c r="A1" s="311" t="s">
        <v>278</v>
      </c>
      <c r="B1" s="311"/>
      <c r="C1" s="311"/>
      <c r="D1" s="311"/>
      <c r="E1" s="311"/>
      <c r="F1" s="311"/>
      <c r="G1" s="311"/>
      <c r="H1" s="311"/>
      <c r="I1" s="311"/>
    </row>
    <row r="2" spans="1:9" ht="23.25" customHeight="1" x14ac:dyDescent="0.35">
      <c r="A2" s="311" t="s">
        <v>279</v>
      </c>
      <c r="B2" s="311"/>
      <c r="C2" s="311"/>
      <c r="D2" s="311"/>
      <c r="E2" s="311"/>
      <c r="F2" s="311"/>
      <c r="G2" s="311"/>
      <c r="H2" s="311"/>
      <c r="I2" s="311"/>
    </row>
    <row r="3" spans="1:9" ht="23.25" customHeight="1" x14ac:dyDescent="0.35">
      <c r="A3" s="312" t="s">
        <v>333</v>
      </c>
      <c r="B3" s="312"/>
      <c r="C3" s="312"/>
      <c r="D3" s="312"/>
      <c r="E3" s="312"/>
      <c r="F3" s="312"/>
      <c r="G3" s="312"/>
      <c r="H3" s="312"/>
      <c r="I3" s="312"/>
    </row>
    <row r="4" spans="1:9" x14ac:dyDescent="0.35">
      <c r="A4" s="309" t="s">
        <v>264</v>
      </c>
      <c r="B4" s="309" t="s">
        <v>265</v>
      </c>
      <c r="C4" s="309" t="s">
        <v>266</v>
      </c>
      <c r="D4" s="309" t="s">
        <v>267</v>
      </c>
      <c r="E4" s="313" t="s">
        <v>268</v>
      </c>
      <c r="F4" s="314"/>
      <c r="G4" s="309" t="s">
        <v>271</v>
      </c>
      <c r="H4" s="309" t="s">
        <v>280</v>
      </c>
      <c r="I4" s="309" t="s">
        <v>272</v>
      </c>
    </row>
    <row r="5" spans="1:9" x14ac:dyDescent="0.35">
      <c r="A5" s="315"/>
      <c r="B5" s="310"/>
      <c r="C5" s="310"/>
      <c r="D5" s="310"/>
      <c r="E5" s="223" t="s">
        <v>269</v>
      </c>
      <c r="F5" s="223" t="s">
        <v>270</v>
      </c>
      <c r="G5" s="310"/>
      <c r="H5" s="310"/>
      <c r="I5" s="310"/>
    </row>
    <row r="6" spans="1:9" x14ac:dyDescent="0.35">
      <c r="A6" s="220">
        <v>1</v>
      </c>
      <c r="B6" s="226" t="s">
        <v>291</v>
      </c>
      <c r="C6" s="220" t="s">
        <v>306</v>
      </c>
      <c r="D6" s="220" t="s">
        <v>307</v>
      </c>
      <c r="E6" s="220" t="s">
        <v>273</v>
      </c>
      <c r="F6" s="220" t="s">
        <v>311</v>
      </c>
      <c r="G6" s="220" t="s">
        <v>45</v>
      </c>
      <c r="H6" s="220" t="s">
        <v>45</v>
      </c>
      <c r="I6" s="220"/>
    </row>
    <row r="7" spans="1:9" x14ac:dyDescent="0.35">
      <c r="A7" s="220">
        <v>2</v>
      </c>
      <c r="B7" s="317" t="s">
        <v>292</v>
      </c>
      <c r="C7" s="220" t="s">
        <v>306</v>
      </c>
      <c r="D7" s="220" t="s">
        <v>307</v>
      </c>
      <c r="E7" s="220" t="s">
        <v>273</v>
      </c>
      <c r="F7" s="318" t="s">
        <v>312</v>
      </c>
      <c r="G7" s="220" t="s">
        <v>45</v>
      </c>
      <c r="H7" s="220" t="s">
        <v>318</v>
      </c>
      <c r="I7" s="220"/>
    </row>
    <row r="8" spans="1:9" x14ac:dyDescent="0.35">
      <c r="A8" s="220">
        <v>3</v>
      </c>
      <c r="B8" s="226" t="s">
        <v>293</v>
      </c>
      <c r="C8" s="220" t="s">
        <v>306</v>
      </c>
      <c r="D8" s="220" t="s">
        <v>307</v>
      </c>
      <c r="E8" s="220" t="s">
        <v>273</v>
      </c>
      <c r="F8" s="318" t="s">
        <v>312</v>
      </c>
      <c r="G8" s="220" t="s">
        <v>119</v>
      </c>
      <c r="H8" s="220" t="s">
        <v>321</v>
      </c>
      <c r="I8" s="220"/>
    </row>
    <row r="9" spans="1:9" x14ac:dyDescent="0.35">
      <c r="A9" s="220">
        <v>4</v>
      </c>
      <c r="B9" s="226" t="s">
        <v>294</v>
      </c>
      <c r="C9" s="220" t="s">
        <v>305</v>
      </c>
      <c r="D9" s="220"/>
      <c r="E9" s="220" t="s">
        <v>273</v>
      </c>
      <c r="F9" s="220" t="s">
        <v>310</v>
      </c>
      <c r="G9" s="220"/>
      <c r="H9" s="220" t="s">
        <v>322</v>
      </c>
      <c r="I9" s="220"/>
    </row>
    <row r="10" spans="1:9" x14ac:dyDescent="0.35">
      <c r="A10" s="220">
        <v>5</v>
      </c>
      <c r="B10" s="226" t="s">
        <v>295</v>
      </c>
      <c r="C10" s="220" t="s">
        <v>306</v>
      </c>
      <c r="D10" s="220" t="s">
        <v>307</v>
      </c>
      <c r="E10" s="220" t="s">
        <v>332</v>
      </c>
      <c r="F10" s="220" t="s">
        <v>313</v>
      </c>
      <c r="G10" s="220" t="s">
        <v>45</v>
      </c>
      <c r="H10" s="220" t="s">
        <v>319</v>
      </c>
      <c r="I10" s="220" t="s">
        <v>334</v>
      </c>
    </row>
    <row r="11" spans="1:9" x14ac:dyDescent="0.35">
      <c r="A11" s="220">
        <v>6</v>
      </c>
      <c r="B11" s="226" t="s">
        <v>296</v>
      </c>
      <c r="C11" s="220" t="s">
        <v>306</v>
      </c>
      <c r="D11" s="220" t="s">
        <v>307</v>
      </c>
      <c r="E11" s="220" t="s">
        <v>331</v>
      </c>
      <c r="F11" s="318" t="s">
        <v>312</v>
      </c>
      <c r="G11" s="220" t="s">
        <v>45</v>
      </c>
      <c r="H11" s="220" t="s">
        <v>323</v>
      </c>
      <c r="I11" s="220"/>
    </row>
    <row r="12" spans="1:9" x14ac:dyDescent="0.35">
      <c r="A12" s="220">
        <v>7</v>
      </c>
      <c r="B12" s="226" t="s">
        <v>297</v>
      </c>
      <c r="C12" s="220" t="s">
        <v>306</v>
      </c>
      <c r="D12" s="220" t="s">
        <v>307</v>
      </c>
      <c r="E12" s="220" t="s">
        <v>273</v>
      </c>
      <c r="F12" s="220" t="s">
        <v>314</v>
      </c>
      <c r="G12" s="220" t="s">
        <v>317</v>
      </c>
      <c r="H12" s="220" t="s">
        <v>324</v>
      </c>
      <c r="I12" s="220"/>
    </row>
    <row r="13" spans="1:9" x14ac:dyDescent="0.35">
      <c r="A13" s="220">
        <v>8</v>
      </c>
      <c r="B13" s="226" t="s">
        <v>298</v>
      </c>
      <c r="C13" s="220" t="s">
        <v>306</v>
      </c>
      <c r="D13" s="220" t="s">
        <v>307</v>
      </c>
      <c r="E13" s="220" t="s">
        <v>273</v>
      </c>
      <c r="F13" s="220" t="s">
        <v>184</v>
      </c>
      <c r="G13" s="220" t="s">
        <v>316</v>
      </c>
      <c r="H13" s="220" t="s">
        <v>184</v>
      </c>
      <c r="I13" s="220"/>
    </row>
    <row r="14" spans="1:9" x14ac:dyDescent="0.35">
      <c r="A14" s="220">
        <v>9</v>
      </c>
      <c r="B14" s="226" t="s">
        <v>299</v>
      </c>
      <c r="C14" s="220" t="s">
        <v>306</v>
      </c>
      <c r="D14" s="220" t="s">
        <v>308</v>
      </c>
      <c r="E14" s="220" t="s">
        <v>273</v>
      </c>
      <c r="F14" s="220" t="s">
        <v>277</v>
      </c>
      <c r="G14" s="220" t="s">
        <v>45</v>
      </c>
      <c r="H14" s="220" t="s">
        <v>325</v>
      </c>
      <c r="I14" s="220"/>
    </row>
    <row r="15" spans="1:9" x14ac:dyDescent="0.35">
      <c r="A15" s="220">
        <v>10</v>
      </c>
      <c r="B15" s="226" t="s">
        <v>300</v>
      </c>
      <c r="C15" s="220" t="s">
        <v>306</v>
      </c>
      <c r="D15" s="220" t="s">
        <v>307</v>
      </c>
      <c r="E15" s="220" t="s">
        <v>273</v>
      </c>
      <c r="F15" s="220" t="s">
        <v>119</v>
      </c>
      <c r="G15" s="220" t="s">
        <v>44</v>
      </c>
      <c r="H15" s="220" t="s">
        <v>330</v>
      </c>
      <c r="I15" s="220"/>
    </row>
    <row r="16" spans="1:9" x14ac:dyDescent="0.35">
      <c r="A16" s="220">
        <v>11</v>
      </c>
      <c r="B16" s="226" t="s">
        <v>301</v>
      </c>
      <c r="C16" s="220" t="s">
        <v>306</v>
      </c>
      <c r="D16" s="220" t="s">
        <v>307</v>
      </c>
      <c r="E16" s="220" t="s">
        <v>331</v>
      </c>
      <c r="F16" s="318" t="s">
        <v>312</v>
      </c>
      <c r="G16" s="220" t="s">
        <v>320</v>
      </c>
      <c r="H16" s="220" t="s">
        <v>326</v>
      </c>
      <c r="I16" s="220"/>
    </row>
    <row r="17" spans="1:9" x14ac:dyDescent="0.35">
      <c r="A17" s="220">
        <v>12</v>
      </c>
      <c r="B17" s="226" t="s">
        <v>302</v>
      </c>
      <c r="C17" s="220" t="s">
        <v>306</v>
      </c>
      <c r="D17" s="220" t="s">
        <v>307</v>
      </c>
      <c r="E17" s="220" t="s">
        <v>273</v>
      </c>
      <c r="F17" s="220" t="s">
        <v>119</v>
      </c>
      <c r="G17" s="220" t="s">
        <v>43</v>
      </c>
      <c r="H17" s="220" t="s">
        <v>327</v>
      </c>
      <c r="I17" s="220"/>
    </row>
    <row r="18" spans="1:9" x14ac:dyDescent="0.35">
      <c r="A18" s="220">
        <v>13</v>
      </c>
      <c r="B18" s="226" t="s">
        <v>303</v>
      </c>
      <c r="C18" s="220" t="s">
        <v>306</v>
      </c>
      <c r="D18" s="220" t="s">
        <v>307</v>
      </c>
      <c r="E18" s="220" t="s">
        <v>273</v>
      </c>
      <c r="F18" s="318" t="s">
        <v>312</v>
      </c>
      <c r="G18" s="220" t="s">
        <v>45</v>
      </c>
      <c r="H18" s="220" t="s">
        <v>328</v>
      </c>
      <c r="I18" s="220"/>
    </row>
    <row r="19" spans="1:9" x14ac:dyDescent="0.35">
      <c r="A19" s="220">
        <v>14</v>
      </c>
      <c r="B19" s="220" t="s">
        <v>304</v>
      </c>
      <c r="C19" s="220" t="s">
        <v>305</v>
      </c>
      <c r="D19" s="220"/>
      <c r="E19" s="220" t="s">
        <v>273</v>
      </c>
      <c r="F19" s="220" t="s">
        <v>184</v>
      </c>
      <c r="G19" s="220"/>
      <c r="H19" s="220" t="s">
        <v>184</v>
      </c>
      <c r="I19" s="220"/>
    </row>
    <row r="20" spans="1:9" x14ac:dyDescent="0.35">
      <c r="A20" s="220">
        <v>15</v>
      </c>
      <c r="B20" s="220" t="s">
        <v>309</v>
      </c>
      <c r="C20" s="220" t="s">
        <v>5</v>
      </c>
      <c r="D20" s="220" t="s">
        <v>308</v>
      </c>
      <c r="E20" s="220" t="s">
        <v>273</v>
      </c>
      <c r="F20" s="220" t="s">
        <v>315</v>
      </c>
      <c r="G20" s="220"/>
      <c r="H20" s="220" t="s">
        <v>329</v>
      </c>
      <c r="I20" s="220"/>
    </row>
    <row r="21" spans="1:9" x14ac:dyDescent="0.35">
      <c r="A21" s="220"/>
      <c r="B21" s="220"/>
      <c r="C21" s="220"/>
      <c r="D21" s="220"/>
      <c r="E21" s="220"/>
      <c r="F21" s="220"/>
      <c r="G21" s="220"/>
      <c r="H21" s="220"/>
      <c r="I21" s="220"/>
    </row>
    <row r="24" spans="1:9" x14ac:dyDescent="0.35">
      <c r="B24" s="1" t="s">
        <v>281</v>
      </c>
    </row>
    <row r="25" spans="1:9" x14ac:dyDescent="0.35">
      <c r="B25" s="1" t="s">
        <v>282</v>
      </c>
    </row>
    <row r="26" spans="1:9" x14ac:dyDescent="0.35">
      <c r="B26" s="1" t="s">
        <v>283</v>
      </c>
    </row>
    <row r="27" spans="1:9" x14ac:dyDescent="0.35">
      <c r="B27" s="224" t="s">
        <v>284</v>
      </c>
      <c r="F27" s="219" t="s">
        <v>269</v>
      </c>
      <c r="G27" s="219" t="s">
        <v>270</v>
      </c>
    </row>
    <row r="28" spans="1:9" x14ac:dyDescent="0.35">
      <c r="B28" s="308"/>
      <c r="C28" s="308"/>
      <c r="D28" s="308"/>
      <c r="F28" s="221" t="s">
        <v>273</v>
      </c>
      <c r="G28" s="220" t="s">
        <v>43</v>
      </c>
    </row>
    <row r="29" spans="1:9" x14ac:dyDescent="0.35">
      <c r="B29" s="308"/>
      <c r="C29" s="222"/>
      <c r="D29" s="222"/>
      <c r="F29" s="221" t="s">
        <v>274</v>
      </c>
      <c r="G29" s="226" t="s">
        <v>275</v>
      </c>
    </row>
    <row r="30" spans="1:9" x14ac:dyDescent="0.35">
      <c r="B30" s="2"/>
      <c r="C30" s="225"/>
      <c r="D30" s="2"/>
      <c r="F30" s="221" t="s">
        <v>276</v>
      </c>
      <c r="G30" s="220" t="s">
        <v>277</v>
      </c>
    </row>
  </sheetData>
  <mergeCells count="13">
    <mergeCell ref="C28:D28"/>
    <mergeCell ref="B28:B29"/>
    <mergeCell ref="I4:I5"/>
    <mergeCell ref="A1:I1"/>
    <mergeCell ref="A2:I2"/>
    <mergeCell ref="A3:I3"/>
    <mergeCell ref="H4:H5"/>
    <mergeCell ref="E4:F4"/>
    <mergeCell ref="A4:A5"/>
    <mergeCell ref="B4:B5"/>
    <mergeCell ref="C4:C5"/>
    <mergeCell ref="D4:D5"/>
    <mergeCell ref="G4:G5"/>
  </mergeCells>
  <pageMargins left="0" right="0" top="0.19685039370078741" bottom="0.19685039370078741" header="0.31496062992125984" footer="0.1181102362204724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เกณฑ์ กคศ.</vt:lpstr>
      <vt:lpstr>เรียนร่วม</vt:lpstr>
      <vt:lpstr>แบบโรงเรียน1</vt:lpstr>
      <vt:lpstr>แบบโรงเรียน2</vt:lpstr>
      <vt:lpstr>ตรวจนรหน้า1</vt:lpstr>
      <vt:lpstr>ตรวจนรหน้า2</vt:lpstr>
      <vt:lpstr>บัญชีรายชื่อข้าราชการครู</vt:lpstr>
      <vt:lpstr>ตรวจนรหน้า1!Print_Area</vt:lpstr>
      <vt:lpstr>ตรวจนรหน้า2!Print_Area</vt:lpstr>
    </vt:vector>
  </TitlesOfParts>
  <Company>OBEC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Teacher</cp:lastModifiedBy>
  <cp:lastPrinted>2017-06-23T05:22:05Z</cp:lastPrinted>
  <dcterms:created xsi:type="dcterms:W3CDTF">2005-09-20T07:47:23Z</dcterms:created>
  <dcterms:modified xsi:type="dcterms:W3CDTF">2017-06-23T05:28:43Z</dcterms:modified>
</cp:coreProperties>
</file>