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60" windowWidth="15135" windowHeight="9300" activeTab="1"/>
  </bookViews>
  <sheets>
    <sheet name="sdqครู" sheetId="1" r:id="rId1"/>
    <sheet name="รายงานผล(print out)" sheetId="12" r:id="rId2"/>
  </sheets>
  <definedNames>
    <definedName name="_xlnm._FilterDatabase" localSheetId="0" hidden="1">sdqครู!$A$1:$R$55</definedName>
    <definedName name="_xlnm._FilterDatabase" localSheetId="1" hidden="1">'รายงานผล(print out)'!$K$4:$K$54</definedName>
    <definedName name="_xlnm.Print_Titles" localSheetId="1">'รายงานผล(print out)'!$1:$4</definedName>
  </definedNames>
  <calcPr calcId="145621"/>
</workbook>
</file>

<file path=xl/calcChain.xml><?xml version="1.0" encoding="utf-8"?>
<calcChain xmlns="http://schemas.openxmlformats.org/spreadsheetml/2006/main">
  <c r="J30" i="1" l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I35" i="12" s="1"/>
  <c r="J37" i="1"/>
  <c r="I36" i="12" s="1"/>
  <c r="J38" i="1"/>
  <c r="I37" i="12" s="1"/>
  <c r="J39" i="1"/>
  <c r="I38" i="12" s="1"/>
  <c r="J40" i="1"/>
  <c r="I39" i="12" s="1"/>
  <c r="J41" i="1"/>
  <c r="I40" i="12" s="1"/>
  <c r="J42" i="1"/>
  <c r="I41" i="12" s="1"/>
  <c r="J43" i="1"/>
  <c r="I42" i="12" s="1"/>
  <c r="J44" i="1"/>
  <c r="I43" i="12" s="1"/>
  <c r="J45" i="1"/>
  <c r="I44" i="12" s="1"/>
  <c r="J46" i="1"/>
  <c r="I45" i="12" s="1"/>
  <c r="J47" i="1"/>
  <c r="I46" i="12" s="1"/>
  <c r="J48" i="1"/>
  <c r="I47" i="12" s="1"/>
  <c r="E17" i="12"/>
  <c r="E18" i="12"/>
  <c r="E19" i="12"/>
  <c r="E20" i="12"/>
  <c r="E21" i="12"/>
  <c r="E22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J49" i="1"/>
  <c r="I48" i="12" s="1"/>
  <c r="J50" i="1"/>
  <c r="I49" i="12" s="1"/>
  <c r="J51" i="1"/>
  <c r="I50" i="12" s="1"/>
  <c r="J52" i="1"/>
  <c r="I51" i="12" s="1"/>
  <c r="J53" i="1"/>
  <c r="I52" i="12" s="1"/>
  <c r="J54" i="1"/>
  <c r="I53" i="12" s="1"/>
  <c r="J55" i="1"/>
  <c r="I54" i="12" s="1"/>
  <c r="B6" i="12"/>
  <c r="C6" i="12"/>
  <c r="D6" i="12"/>
  <c r="E6" i="12"/>
  <c r="F6" i="12"/>
  <c r="H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B7" i="12"/>
  <c r="C7" i="12"/>
  <c r="D7" i="12"/>
  <c r="E7" i="12"/>
  <c r="F7" i="12"/>
  <c r="H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B8" i="12"/>
  <c r="C8" i="12"/>
  <c r="D8" i="12"/>
  <c r="E8" i="12"/>
  <c r="F8" i="12"/>
  <c r="H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B9" i="12"/>
  <c r="C9" i="12"/>
  <c r="D9" i="12"/>
  <c r="E9" i="12"/>
  <c r="F9" i="12"/>
  <c r="H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B10" i="12"/>
  <c r="C10" i="12"/>
  <c r="D10" i="12"/>
  <c r="E10" i="12"/>
  <c r="F10" i="12"/>
  <c r="H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B11" i="12"/>
  <c r="C11" i="12"/>
  <c r="D11" i="12"/>
  <c r="E11" i="12"/>
  <c r="F11" i="12"/>
  <c r="H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B12" i="12"/>
  <c r="C12" i="12"/>
  <c r="D12" i="12"/>
  <c r="E12" i="12"/>
  <c r="F12" i="12"/>
  <c r="H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B13" i="12"/>
  <c r="C13" i="12"/>
  <c r="D13" i="12"/>
  <c r="E13" i="12"/>
  <c r="F13" i="12"/>
  <c r="H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B14" i="12"/>
  <c r="C14" i="12"/>
  <c r="D14" i="12"/>
  <c r="E14" i="12"/>
  <c r="F14" i="12"/>
  <c r="H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B15" i="12"/>
  <c r="C15" i="12"/>
  <c r="D15" i="12"/>
  <c r="E15" i="12"/>
  <c r="F15" i="12"/>
  <c r="H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B16" i="12"/>
  <c r="C16" i="12"/>
  <c r="D16" i="12"/>
  <c r="E16" i="12"/>
  <c r="F16" i="12"/>
  <c r="H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B17" i="12"/>
  <c r="C17" i="12"/>
  <c r="D17" i="12"/>
  <c r="F17" i="12"/>
  <c r="H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B18" i="12"/>
  <c r="C18" i="12"/>
  <c r="D18" i="12"/>
  <c r="F18" i="12"/>
  <c r="H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B19" i="12"/>
  <c r="C19" i="12"/>
  <c r="D19" i="12"/>
  <c r="F19" i="12"/>
  <c r="H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B20" i="12"/>
  <c r="C20" i="12"/>
  <c r="D20" i="12"/>
  <c r="F20" i="12"/>
  <c r="H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B21" i="12"/>
  <c r="C21" i="12"/>
  <c r="D21" i="12"/>
  <c r="F21" i="12"/>
  <c r="H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B22" i="12"/>
  <c r="C22" i="12"/>
  <c r="D22" i="12"/>
  <c r="F22" i="12"/>
  <c r="H22" i="12"/>
  <c r="W22" i="12"/>
  <c r="X22" i="12"/>
  <c r="B23" i="12"/>
  <c r="C23" i="12"/>
  <c r="D23" i="12"/>
  <c r="E23" i="12"/>
  <c r="F23" i="12"/>
  <c r="H23" i="12"/>
  <c r="W23" i="12"/>
  <c r="X23" i="12"/>
  <c r="B24" i="12"/>
  <c r="C24" i="12"/>
  <c r="D24" i="12"/>
  <c r="E24" i="12"/>
  <c r="F24" i="12"/>
  <c r="H24" i="12"/>
  <c r="W24" i="12"/>
  <c r="X24" i="12"/>
  <c r="B25" i="12"/>
  <c r="C25" i="12"/>
  <c r="D25" i="12"/>
  <c r="E25" i="12"/>
  <c r="F25" i="12"/>
  <c r="H25" i="12"/>
  <c r="W25" i="12"/>
  <c r="X25" i="12"/>
  <c r="B26" i="12"/>
  <c r="C26" i="12"/>
  <c r="D26" i="12"/>
  <c r="E26" i="12"/>
  <c r="F26" i="12"/>
  <c r="H26" i="12"/>
  <c r="W26" i="12"/>
  <c r="X26" i="12"/>
  <c r="B27" i="12"/>
  <c r="C27" i="12"/>
  <c r="D27" i="12"/>
  <c r="E27" i="12"/>
  <c r="F27" i="12"/>
  <c r="H27" i="12"/>
  <c r="W27" i="12"/>
  <c r="X27" i="12"/>
  <c r="B28" i="12"/>
  <c r="C28" i="12"/>
  <c r="D28" i="12"/>
  <c r="E28" i="12"/>
  <c r="F28" i="12"/>
  <c r="H28" i="12"/>
  <c r="W28" i="12"/>
  <c r="X28" i="12"/>
  <c r="B29" i="12"/>
  <c r="C29" i="12"/>
  <c r="D29" i="12"/>
  <c r="E29" i="12"/>
  <c r="F29" i="12"/>
  <c r="H29" i="12"/>
  <c r="W29" i="12"/>
  <c r="X29" i="12"/>
  <c r="B30" i="12"/>
  <c r="C30" i="12"/>
  <c r="D30" i="12"/>
  <c r="E30" i="12"/>
  <c r="F30" i="12"/>
  <c r="W30" i="12"/>
  <c r="X30" i="12"/>
  <c r="B31" i="12"/>
  <c r="C31" i="12"/>
  <c r="D31" i="12"/>
  <c r="E31" i="12"/>
  <c r="F31" i="12"/>
  <c r="W31" i="12"/>
  <c r="X31" i="12"/>
  <c r="B32" i="12"/>
  <c r="C32" i="12"/>
  <c r="D32" i="12"/>
  <c r="E32" i="12"/>
  <c r="F32" i="12"/>
  <c r="W32" i="12"/>
  <c r="X32" i="12"/>
  <c r="B33" i="12"/>
  <c r="C33" i="12"/>
  <c r="D33" i="12"/>
  <c r="E33" i="12"/>
  <c r="F33" i="12"/>
  <c r="W33" i="12"/>
  <c r="X33" i="12"/>
  <c r="B34" i="12"/>
  <c r="C34" i="12"/>
  <c r="D34" i="12"/>
  <c r="E34" i="12"/>
  <c r="F34" i="12"/>
  <c r="W34" i="12"/>
  <c r="X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J7" i="1" l="1"/>
  <c r="I6" i="12" s="1"/>
  <c r="J8" i="1"/>
  <c r="I7" i="12" s="1"/>
  <c r="J9" i="1"/>
  <c r="I8" i="12" s="1"/>
  <c r="J10" i="1"/>
  <c r="I9" i="12" s="1"/>
  <c r="J11" i="1"/>
  <c r="I10" i="12" s="1"/>
  <c r="J12" i="1"/>
  <c r="I11" i="12" s="1"/>
  <c r="J13" i="1"/>
  <c r="I12" i="12" s="1"/>
  <c r="J14" i="1"/>
  <c r="I13" i="12" s="1"/>
  <c r="J15" i="1"/>
  <c r="I14" i="12" s="1"/>
  <c r="J16" i="1"/>
  <c r="I15" i="12" s="1"/>
  <c r="J17" i="1"/>
  <c r="I16" i="12" s="1"/>
  <c r="J18" i="1"/>
  <c r="I17" i="12" s="1"/>
  <c r="J19" i="1"/>
  <c r="I18" i="12" s="1"/>
  <c r="J20" i="1"/>
  <c r="I19" i="12" s="1"/>
  <c r="J21" i="1"/>
  <c r="I20" i="12" s="1"/>
  <c r="J22" i="1"/>
  <c r="I21" i="12" s="1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AD8" i="1" l="1"/>
  <c r="AD9" i="1"/>
  <c r="AD10" i="1"/>
  <c r="AE10" i="1" s="1"/>
  <c r="AD11" i="1"/>
  <c r="AD12" i="1"/>
  <c r="W11" i="12" s="1"/>
  <c r="AD13" i="1"/>
  <c r="AD14" i="1"/>
  <c r="AD15" i="1"/>
  <c r="AE15" i="1" s="1"/>
  <c r="AD16" i="1"/>
  <c r="AE16" i="1" s="1"/>
  <c r="AD17" i="1"/>
  <c r="W16" i="12" s="1"/>
  <c r="AD18" i="1"/>
  <c r="AE18" i="1" s="1"/>
  <c r="AD19" i="1"/>
  <c r="AD20" i="1"/>
  <c r="AD21" i="1"/>
  <c r="AD22" i="1"/>
  <c r="AE22" i="1" s="1"/>
  <c r="AD23" i="1"/>
  <c r="AE23" i="1" s="1"/>
  <c r="AD24" i="1"/>
  <c r="AE24" i="1" s="1"/>
  <c r="AD25" i="1"/>
  <c r="AD26" i="1"/>
  <c r="AE26" i="1" s="1"/>
  <c r="AD27" i="1"/>
  <c r="AE27" i="1" s="1"/>
  <c r="AD28" i="1"/>
  <c r="AD29" i="1"/>
  <c r="AD30" i="1"/>
  <c r="AE30" i="1" s="1"/>
  <c r="AD31" i="1"/>
  <c r="AD32" i="1"/>
  <c r="AE32" i="1" s="1"/>
  <c r="AD33" i="1"/>
  <c r="AD34" i="1"/>
  <c r="AE34" i="1" s="1"/>
  <c r="AD35" i="1"/>
  <c r="AD36" i="1"/>
  <c r="W35" i="12" s="1"/>
  <c r="AD37" i="1"/>
  <c r="W36" i="12" s="1"/>
  <c r="AD38" i="1"/>
  <c r="W37" i="12" s="1"/>
  <c r="AD39" i="1"/>
  <c r="W38" i="12" s="1"/>
  <c r="AD40" i="1"/>
  <c r="W39" i="12" s="1"/>
  <c r="AD41" i="1"/>
  <c r="W40" i="12" s="1"/>
  <c r="AD42" i="1"/>
  <c r="AD43" i="1"/>
  <c r="AD44" i="1"/>
  <c r="W43" i="12" s="1"/>
  <c r="AD45" i="1"/>
  <c r="W44" i="12" s="1"/>
  <c r="AD46" i="1"/>
  <c r="AD47" i="1"/>
  <c r="W46" i="12" s="1"/>
  <c r="AD48" i="1"/>
  <c r="AD49" i="1"/>
  <c r="W48" i="12" s="1"/>
  <c r="AD50" i="1"/>
  <c r="AD51" i="1"/>
  <c r="W50" i="12" s="1"/>
  <c r="AD52" i="1"/>
  <c r="W51" i="12" s="1"/>
  <c r="AD53" i="1"/>
  <c r="W52" i="12" s="1"/>
  <c r="AD54" i="1"/>
  <c r="AD55" i="1"/>
  <c r="W54" i="12" s="1"/>
  <c r="AD6" i="1"/>
  <c r="W5" i="12" s="1"/>
  <c r="AD7" i="1"/>
  <c r="AE9" i="1"/>
  <c r="AE13" i="1"/>
  <c r="AE17" i="1"/>
  <c r="X16" i="12" s="1"/>
  <c r="AE20" i="1"/>
  <c r="AE21" i="1"/>
  <c r="AE25" i="1"/>
  <c r="AE28" i="1"/>
  <c r="AE29" i="1"/>
  <c r="AE33" i="1"/>
  <c r="AE36" i="1"/>
  <c r="X35" i="12" s="1"/>
  <c r="AE37" i="1"/>
  <c r="X36" i="12" s="1"/>
  <c r="AE41" i="1"/>
  <c r="X40" i="12" s="1"/>
  <c r="AE45" i="1"/>
  <c r="X44" i="12" s="1"/>
  <c r="AE49" i="1"/>
  <c r="X48" i="12" s="1"/>
  <c r="AE52" i="1"/>
  <c r="X51" i="12" s="1"/>
  <c r="AE53" i="1"/>
  <c r="X52" i="12" s="1"/>
  <c r="AE19" i="1" l="1"/>
  <c r="X18" i="12" s="1"/>
  <c r="W18" i="12"/>
  <c r="AE14" i="1"/>
  <c r="X13" i="12" s="1"/>
  <c r="W13" i="12"/>
  <c r="AE12" i="1"/>
  <c r="X11" i="12" s="1"/>
  <c r="AE8" i="1"/>
  <c r="X7" i="12" s="1"/>
  <c r="W7" i="12"/>
  <c r="AE7" i="1"/>
  <c r="X6" i="12" s="1"/>
  <c r="W6" i="12"/>
  <c r="AE48" i="1"/>
  <c r="X47" i="12" s="1"/>
  <c r="W47" i="12"/>
  <c r="AE44" i="1"/>
  <c r="X43" i="12" s="1"/>
  <c r="AE43" i="1"/>
  <c r="X42" i="12" s="1"/>
  <c r="W42" i="12"/>
  <c r="AE54" i="1"/>
  <c r="X53" i="12" s="1"/>
  <c r="W53" i="12"/>
  <c r="AE50" i="1"/>
  <c r="X49" i="12" s="1"/>
  <c r="W49" i="12"/>
  <c r="AE46" i="1"/>
  <c r="X45" i="12" s="1"/>
  <c r="W45" i="12"/>
  <c r="AE42" i="1"/>
  <c r="X41" i="12" s="1"/>
  <c r="W41" i="12"/>
  <c r="AE38" i="1"/>
  <c r="X37" i="12" s="1"/>
  <c r="AE39" i="1"/>
  <c r="X38" i="12" s="1"/>
  <c r="AE40" i="1"/>
  <c r="X39" i="12" s="1"/>
  <c r="AE6" i="1"/>
  <c r="X5" i="12" s="1"/>
  <c r="AE35" i="1"/>
  <c r="AE55" i="1"/>
  <c r="X54" i="12" s="1"/>
  <c r="AE51" i="1"/>
  <c r="X50" i="12" s="1"/>
  <c r="AE47" i="1"/>
  <c r="X46" i="12" s="1"/>
  <c r="AE31" i="1"/>
  <c r="AE11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J22" i="12" s="1"/>
  <c r="Q24" i="1"/>
  <c r="J23" i="12" s="1"/>
  <c r="Q25" i="1"/>
  <c r="J24" i="12" s="1"/>
  <c r="Q26" i="1"/>
  <c r="J25" i="12" s="1"/>
  <c r="Q27" i="1"/>
  <c r="J26" i="12" s="1"/>
  <c r="Q28" i="1"/>
  <c r="J27" i="12" s="1"/>
  <c r="Q29" i="1"/>
  <c r="J28" i="12" s="1"/>
  <c r="Q30" i="1"/>
  <c r="J29" i="12" s="1"/>
  <c r="Q31" i="1"/>
  <c r="J30" i="12" s="1"/>
  <c r="Q32" i="1"/>
  <c r="J31" i="12" s="1"/>
  <c r="Q33" i="1"/>
  <c r="J32" i="12" s="1"/>
  <c r="Q34" i="1"/>
  <c r="J33" i="12" s="1"/>
  <c r="Q35" i="1"/>
  <c r="J34" i="12" s="1"/>
  <c r="Q36" i="1"/>
  <c r="J35" i="12" s="1"/>
  <c r="Q37" i="1"/>
  <c r="J36" i="12" s="1"/>
  <c r="Q38" i="1"/>
  <c r="J37" i="12" s="1"/>
  <c r="Q39" i="1"/>
  <c r="J38" i="12" s="1"/>
  <c r="Q40" i="1"/>
  <c r="J39" i="12" s="1"/>
  <c r="Q41" i="1"/>
  <c r="J40" i="12" s="1"/>
  <c r="Q42" i="1"/>
  <c r="J41" i="12" s="1"/>
  <c r="Q43" i="1"/>
  <c r="J42" i="12" s="1"/>
  <c r="Q44" i="1"/>
  <c r="J43" i="12" s="1"/>
  <c r="Q45" i="1"/>
  <c r="J44" i="12" s="1"/>
  <c r="Q46" i="1"/>
  <c r="J45" i="12" s="1"/>
  <c r="Q47" i="1"/>
  <c r="J46" i="12" s="1"/>
  <c r="Q48" i="1"/>
  <c r="J47" i="12" s="1"/>
  <c r="Q49" i="1"/>
  <c r="J48" i="12" s="1"/>
  <c r="Q50" i="1"/>
  <c r="J49" i="12" s="1"/>
  <c r="Q51" i="1"/>
  <c r="J50" i="12" s="1"/>
  <c r="Q52" i="1"/>
  <c r="J51" i="12" s="1"/>
  <c r="Q53" i="1"/>
  <c r="J52" i="12" s="1"/>
  <c r="Q54" i="1"/>
  <c r="J53" i="12" s="1"/>
  <c r="Q55" i="1"/>
  <c r="J54" i="12" s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L22" i="12" s="1"/>
  <c r="S24" i="1"/>
  <c r="L23" i="12" s="1"/>
  <c r="S25" i="1"/>
  <c r="L24" i="12" s="1"/>
  <c r="S26" i="1"/>
  <c r="L25" i="12" s="1"/>
  <c r="S27" i="1"/>
  <c r="L26" i="12" s="1"/>
  <c r="S28" i="1"/>
  <c r="L27" i="12" s="1"/>
  <c r="S29" i="1"/>
  <c r="L28" i="12" s="1"/>
  <c r="S30" i="1"/>
  <c r="L29" i="12" s="1"/>
  <c r="S31" i="1"/>
  <c r="L30" i="12" s="1"/>
  <c r="S32" i="1"/>
  <c r="L31" i="12" s="1"/>
  <c r="S33" i="1"/>
  <c r="L32" i="12" s="1"/>
  <c r="S34" i="1"/>
  <c r="L33" i="12" s="1"/>
  <c r="S35" i="1"/>
  <c r="L34" i="12" s="1"/>
  <c r="S36" i="1"/>
  <c r="L35" i="12" s="1"/>
  <c r="S37" i="1"/>
  <c r="L36" i="12" s="1"/>
  <c r="S38" i="1"/>
  <c r="L37" i="12" s="1"/>
  <c r="S39" i="1"/>
  <c r="L38" i="12" s="1"/>
  <c r="S40" i="1"/>
  <c r="L39" i="12" s="1"/>
  <c r="S41" i="1"/>
  <c r="L40" i="12" s="1"/>
  <c r="S42" i="1"/>
  <c r="L41" i="12" s="1"/>
  <c r="S43" i="1"/>
  <c r="L42" i="12" s="1"/>
  <c r="S44" i="1"/>
  <c r="L43" i="12" s="1"/>
  <c r="S45" i="1"/>
  <c r="L44" i="12" s="1"/>
  <c r="S46" i="1"/>
  <c r="L45" i="12" s="1"/>
  <c r="S47" i="1"/>
  <c r="L46" i="12" s="1"/>
  <c r="S48" i="1"/>
  <c r="L47" i="12" s="1"/>
  <c r="S49" i="1"/>
  <c r="L48" i="12" s="1"/>
  <c r="S50" i="1"/>
  <c r="L49" i="12" s="1"/>
  <c r="S51" i="1"/>
  <c r="L50" i="12" s="1"/>
  <c r="S52" i="1"/>
  <c r="L51" i="12" s="1"/>
  <c r="S53" i="1"/>
  <c r="L52" i="12" s="1"/>
  <c r="S54" i="1"/>
  <c r="L53" i="12" s="1"/>
  <c r="S55" i="1"/>
  <c r="L54" i="12" s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N22" i="12" s="1"/>
  <c r="U24" i="1"/>
  <c r="N23" i="12" s="1"/>
  <c r="U25" i="1"/>
  <c r="N24" i="12" s="1"/>
  <c r="U26" i="1"/>
  <c r="N25" i="12" s="1"/>
  <c r="U27" i="1"/>
  <c r="N26" i="12" s="1"/>
  <c r="U28" i="1"/>
  <c r="N27" i="12" s="1"/>
  <c r="U29" i="1"/>
  <c r="N28" i="12" s="1"/>
  <c r="U30" i="1"/>
  <c r="N29" i="12" s="1"/>
  <c r="U31" i="1"/>
  <c r="N30" i="12" s="1"/>
  <c r="U32" i="1"/>
  <c r="N31" i="12" s="1"/>
  <c r="U33" i="1"/>
  <c r="N32" i="12" s="1"/>
  <c r="U34" i="1"/>
  <c r="N33" i="12" s="1"/>
  <c r="U35" i="1"/>
  <c r="N34" i="12" s="1"/>
  <c r="U36" i="1"/>
  <c r="N35" i="12" s="1"/>
  <c r="U37" i="1"/>
  <c r="N36" i="12" s="1"/>
  <c r="U38" i="1"/>
  <c r="N37" i="12" s="1"/>
  <c r="U39" i="1"/>
  <c r="N38" i="12" s="1"/>
  <c r="U40" i="1"/>
  <c r="N39" i="12" s="1"/>
  <c r="U41" i="1"/>
  <c r="N40" i="12" s="1"/>
  <c r="U42" i="1"/>
  <c r="N41" i="12" s="1"/>
  <c r="U43" i="1"/>
  <c r="N42" i="12" s="1"/>
  <c r="U44" i="1"/>
  <c r="N43" i="12" s="1"/>
  <c r="U45" i="1"/>
  <c r="N44" i="12" s="1"/>
  <c r="U46" i="1"/>
  <c r="N45" i="12" s="1"/>
  <c r="U47" i="1"/>
  <c r="N46" i="12" s="1"/>
  <c r="U48" i="1"/>
  <c r="N47" i="12" s="1"/>
  <c r="U49" i="1"/>
  <c r="N48" i="12" s="1"/>
  <c r="U50" i="1"/>
  <c r="N49" i="12" s="1"/>
  <c r="U51" i="1"/>
  <c r="N50" i="12" s="1"/>
  <c r="U52" i="1"/>
  <c r="N51" i="12" s="1"/>
  <c r="U53" i="1"/>
  <c r="N52" i="12" s="1"/>
  <c r="U54" i="1"/>
  <c r="N53" i="12" s="1"/>
  <c r="U55" i="1"/>
  <c r="N54" i="12" s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P22" i="12" s="1"/>
  <c r="W24" i="1"/>
  <c r="P23" i="12" s="1"/>
  <c r="W25" i="1"/>
  <c r="P24" i="12" s="1"/>
  <c r="W26" i="1"/>
  <c r="P25" i="12" s="1"/>
  <c r="W27" i="1"/>
  <c r="P26" i="12" s="1"/>
  <c r="W28" i="1"/>
  <c r="P27" i="12" s="1"/>
  <c r="W29" i="1"/>
  <c r="P28" i="12" s="1"/>
  <c r="W30" i="1"/>
  <c r="P29" i="12" s="1"/>
  <c r="W31" i="1"/>
  <c r="P30" i="12" s="1"/>
  <c r="W32" i="1"/>
  <c r="P31" i="12" s="1"/>
  <c r="W33" i="1"/>
  <c r="P32" i="12" s="1"/>
  <c r="W34" i="1"/>
  <c r="P33" i="12" s="1"/>
  <c r="W35" i="1"/>
  <c r="P34" i="12" s="1"/>
  <c r="W36" i="1"/>
  <c r="P35" i="12" s="1"/>
  <c r="W37" i="1"/>
  <c r="P36" i="12" s="1"/>
  <c r="W38" i="1"/>
  <c r="P37" i="12" s="1"/>
  <c r="W39" i="1"/>
  <c r="P38" i="12" s="1"/>
  <c r="W40" i="1"/>
  <c r="P39" i="12" s="1"/>
  <c r="W41" i="1"/>
  <c r="P40" i="12" s="1"/>
  <c r="W42" i="1"/>
  <c r="P41" i="12" s="1"/>
  <c r="W43" i="1"/>
  <c r="P42" i="12" s="1"/>
  <c r="W44" i="1"/>
  <c r="P43" i="12" s="1"/>
  <c r="W45" i="1"/>
  <c r="P44" i="12" s="1"/>
  <c r="W46" i="1"/>
  <c r="P45" i="12" s="1"/>
  <c r="W47" i="1"/>
  <c r="P46" i="12" s="1"/>
  <c r="W48" i="1"/>
  <c r="P47" i="12" s="1"/>
  <c r="W49" i="1"/>
  <c r="P48" i="12" s="1"/>
  <c r="W50" i="1"/>
  <c r="P49" i="12" s="1"/>
  <c r="W51" i="1"/>
  <c r="P50" i="12" s="1"/>
  <c r="W52" i="1"/>
  <c r="P51" i="12" s="1"/>
  <c r="W53" i="1"/>
  <c r="P52" i="12" s="1"/>
  <c r="W54" i="1"/>
  <c r="P53" i="12" s="1"/>
  <c r="W55" i="1"/>
  <c r="P54" i="12" s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R22" i="12" s="1"/>
  <c r="Y24" i="1"/>
  <c r="R23" i="12" s="1"/>
  <c r="Y25" i="1"/>
  <c r="R24" i="12" s="1"/>
  <c r="Y26" i="1"/>
  <c r="R25" i="12" s="1"/>
  <c r="Y27" i="1"/>
  <c r="R26" i="12" s="1"/>
  <c r="Y28" i="1"/>
  <c r="R27" i="12" s="1"/>
  <c r="Y29" i="1"/>
  <c r="R28" i="12" s="1"/>
  <c r="Y30" i="1"/>
  <c r="R29" i="12" s="1"/>
  <c r="Y31" i="1"/>
  <c r="R30" i="12" s="1"/>
  <c r="Y32" i="1"/>
  <c r="R31" i="12" s="1"/>
  <c r="Y33" i="1"/>
  <c r="R32" i="12" s="1"/>
  <c r="Y34" i="1"/>
  <c r="R33" i="12" s="1"/>
  <c r="Y35" i="1"/>
  <c r="R34" i="12" s="1"/>
  <c r="Y36" i="1"/>
  <c r="R35" i="12" s="1"/>
  <c r="Y37" i="1"/>
  <c r="R36" i="12" s="1"/>
  <c r="Y38" i="1"/>
  <c r="R37" i="12" s="1"/>
  <c r="Y39" i="1"/>
  <c r="R38" i="12" s="1"/>
  <c r="Y40" i="1"/>
  <c r="R39" i="12" s="1"/>
  <c r="Y41" i="1"/>
  <c r="R40" i="12" s="1"/>
  <c r="Y42" i="1"/>
  <c r="R41" i="12" s="1"/>
  <c r="Y43" i="1"/>
  <c r="R42" i="12" s="1"/>
  <c r="Y44" i="1"/>
  <c r="R43" i="12" s="1"/>
  <c r="Y45" i="1"/>
  <c r="R44" i="12" s="1"/>
  <c r="Y46" i="1"/>
  <c r="R45" i="12" s="1"/>
  <c r="Y47" i="1"/>
  <c r="R46" i="12" s="1"/>
  <c r="Y48" i="1"/>
  <c r="R47" i="12" s="1"/>
  <c r="Y49" i="1"/>
  <c r="R48" i="12" s="1"/>
  <c r="Y50" i="1"/>
  <c r="R49" i="12" s="1"/>
  <c r="Y51" i="1"/>
  <c r="R50" i="12" s="1"/>
  <c r="Y52" i="1"/>
  <c r="R51" i="12" s="1"/>
  <c r="Y53" i="1"/>
  <c r="R52" i="12" s="1"/>
  <c r="Y54" i="1"/>
  <c r="R53" i="12" s="1"/>
  <c r="Y55" i="1"/>
  <c r="R54" i="12" s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U22" i="12" s="1"/>
  <c r="AB24" i="1"/>
  <c r="U23" i="12" s="1"/>
  <c r="AB25" i="1"/>
  <c r="U24" i="12" s="1"/>
  <c r="AB26" i="1"/>
  <c r="U25" i="12" s="1"/>
  <c r="AB27" i="1"/>
  <c r="U26" i="12" s="1"/>
  <c r="AB28" i="1"/>
  <c r="U27" i="12" s="1"/>
  <c r="AB29" i="1"/>
  <c r="U28" i="12" s="1"/>
  <c r="AB30" i="1"/>
  <c r="U29" i="12" s="1"/>
  <c r="AB31" i="1"/>
  <c r="U30" i="12" s="1"/>
  <c r="AB32" i="1"/>
  <c r="U31" i="12" s="1"/>
  <c r="AB33" i="1"/>
  <c r="U32" i="12" s="1"/>
  <c r="AB34" i="1"/>
  <c r="U33" i="12" s="1"/>
  <c r="AB35" i="1"/>
  <c r="U34" i="12" s="1"/>
  <c r="AB36" i="1"/>
  <c r="U35" i="12" s="1"/>
  <c r="AB37" i="1"/>
  <c r="U36" i="12" s="1"/>
  <c r="AB38" i="1"/>
  <c r="U37" i="12" s="1"/>
  <c r="AB39" i="1"/>
  <c r="U38" i="12" s="1"/>
  <c r="AB40" i="1"/>
  <c r="U39" i="12" s="1"/>
  <c r="AB41" i="1"/>
  <c r="U40" i="12" s="1"/>
  <c r="AB42" i="1"/>
  <c r="U41" i="12" s="1"/>
  <c r="AB43" i="1"/>
  <c r="U42" i="12" s="1"/>
  <c r="AB44" i="1"/>
  <c r="U43" i="12" s="1"/>
  <c r="AB45" i="1"/>
  <c r="U44" i="12" s="1"/>
  <c r="AB46" i="1"/>
  <c r="U45" i="12" s="1"/>
  <c r="AB47" i="1"/>
  <c r="U46" i="12" s="1"/>
  <c r="AB48" i="1"/>
  <c r="U47" i="12" s="1"/>
  <c r="AB49" i="1"/>
  <c r="U48" i="12" s="1"/>
  <c r="AB50" i="1"/>
  <c r="U49" i="12" s="1"/>
  <c r="AB51" i="1"/>
  <c r="U50" i="12" s="1"/>
  <c r="AB52" i="1"/>
  <c r="U51" i="12" s="1"/>
  <c r="AB53" i="1"/>
  <c r="U52" i="12" s="1"/>
  <c r="AB54" i="1"/>
  <c r="U53" i="12" s="1"/>
  <c r="AB55" i="1"/>
  <c r="U54" i="12" s="1"/>
  <c r="AB6" i="1"/>
  <c r="T38" i="1" l="1"/>
  <c r="M37" i="12" s="1"/>
  <c r="V38" i="1"/>
  <c r="O37" i="12" s="1"/>
  <c r="X38" i="1"/>
  <c r="Q37" i="12" s="1"/>
  <c r="Z38" i="1"/>
  <c r="S37" i="12" s="1"/>
  <c r="AA38" i="1"/>
  <c r="T37" i="12" s="1"/>
  <c r="AC38" i="1"/>
  <c r="V37" i="12" s="1"/>
  <c r="T39" i="1"/>
  <c r="M38" i="12" s="1"/>
  <c r="V39" i="1"/>
  <c r="O38" i="12" s="1"/>
  <c r="X39" i="1"/>
  <c r="Q38" i="12" s="1"/>
  <c r="Z39" i="1"/>
  <c r="S38" i="12" s="1"/>
  <c r="AA39" i="1"/>
  <c r="T38" i="12" s="1"/>
  <c r="AC39" i="1"/>
  <c r="V38" i="12" s="1"/>
  <c r="R38" i="1"/>
  <c r="K37" i="12" s="1"/>
  <c r="R39" i="1"/>
  <c r="K38" i="12" s="1"/>
  <c r="R40" i="1"/>
  <c r="K39" i="12" s="1"/>
  <c r="G5" i="12" l="1"/>
  <c r="C5" i="12" l="1"/>
  <c r="D5" i="12"/>
  <c r="B5" i="12"/>
  <c r="F60" i="1"/>
  <c r="AA7" i="1" l="1"/>
  <c r="AA8" i="1"/>
  <c r="Z9" i="1"/>
  <c r="AA10" i="1"/>
  <c r="AA11" i="1"/>
  <c r="AA12" i="1"/>
  <c r="Z13" i="1"/>
  <c r="Z14" i="1"/>
  <c r="AA15" i="1"/>
  <c r="AA16" i="1"/>
  <c r="AA17" i="1"/>
  <c r="Z18" i="1"/>
  <c r="AA19" i="1"/>
  <c r="AA20" i="1"/>
  <c r="AA21" i="1"/>
  <c r="Z22" i="1"/>
  <c r="AA23" i="1"/>
  <c r="T22" i="12" s="1"/>
  <c r="AA24" i="1"/>
  <c r="T23" i="12" s="1"/>
  <c r="AA25" i="1"/>
  <c r="T24" i="12" s="1"/>
  <c r="Z26" i="1"/>
  <c r="S25" i="12" s="1"/>
  <c r="AA27" i="1"/>
  <c r="T26" i="12" s="1"/>
  <c r="AA28" i="1"/>
  <c r="T27" i="12" s="1"/>
  <c r="AA29" i="1"/>
  <c r="T28" i="12" s="1"/>
  <c r="Z30" i="1"/>
  <c r="S29" i="12" s="1"/>
  <c r="AA31" i="1"/>
  <c r="T30" i="12" s="1"/>
  <c r="AA32" i="1"/>
  <c r="T31" i="12" s="1"/>
  <c r="AA33" i="1"/>
  <c r="T32" i="12" s="1"/>
  <c r="Z34" i="1"/>
  <c r="S33" i="12" s="1"/>
  <c r="AA35" i="1"/>
  <c r="T34" i="12" s="1"/>
  <c r="Y6" i="1"/>
  <c r="W6" i="1"/>
  <c r="U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M22" i="12" s="1"/>
  <c r="T24" i="1"/>
  <c r="M23" i="12" s="1"/>
  <c r="T25" i="1"/>
  <c r="M24" i="12" s="1"/>
  <c r="T26" i="1"/>
  <c r="M25" i="12" s="1"/>
  <c r="T27" i="1"/>
  <c r="M26" i="12" s="1"/>
  <c r="T28" i="1"/>
  <c r="M27" i="12" s="1"/>
  <c r="T29" i="1"/>
  <c r="M28" i="12" s="1"/>
  <c r="T30" i="1"/>
  <c r="M29" i="12" s="1"/>
  <c r="T31" i="1"/>
  <c r="M30" i="12" s="1"/>
  <c r="T32" i="1"/>
  <c r="M31" i="12" s="1"/>
  <c r="T33" i="1"/>
  <c r="M32" i="12" s="1"/>
  <c r="T34" i="1"/>
  <c r="M33" i="12" s="1"/>
  <c r="T35" i="1"/>
  <c r="M34" i="12" s="1"/>
  <c r="S6" i="1"/>
  <c r="T6" i="1" s="1"/>
  <c r="Q6" i="1"/>
  <c r="J5" i="12" s="1"/>
  <c r="R10" i="1"/>
  <c r="R12" i="1"/>
  <c r="R26" i="1"/>
  <c r="K25" i="12" s="1"/>
  <c r="R42" i="1"/>
  <c r="K41" i="12" s="1"/>
  <c r="AA6" i="1" l="1"/>
  <c r="R5" i="12"/>
  <c r="R9" i="1"/>
  <c r="AA55" i="1"/>
  <c r="T54" i="12" s="1"/>
  <c r="AA51" i="1"/>
  <c r="T50" i="12" s="1"/>
  <c r="AA47" i="1"/>
  <c r="T46" i="12" s="1"/>
  <c r="AA43" i="1"/>
  <c r="T42" i="12" s="1"/>
  <c r="Z54" i="1"/>
  <c r="S53" i="12" s="1"/>
  <c r="Z50" i="1"/>
  <c r="S49" i="12" s="1"/>
  <c r="Z46" i="1"/>
  <c r="S45" i="12" s="1"/>
  <c r="Z42" i="1"/>
  <c r="S41" i="12" s="1"/>
  <c r="AA53" i="1"/>
  <c r="T52" i="12" s="1"/>
  <c r="AA49" i="1"/>
  <c r="T48" i="12" s="1"/>
  <c r="AA45" i="1"/>
  <c r="T44" i="12" s="1"/>
  <c r="AA41" i="1"/>
  <c r="T40" i="12" s="1"/>
  <c r="AA37" i="1"/>
  <c r="T36" i="12" s="1"/>
  <c r="AA52" i="1"/>
  <c r="T51" i="12" s="1"/>
  <c r="AA48" i="1"/>
  <c r="T47" i="12" s="1"/>
  <c r="AA44" i="1"/>
  <c r="T43" i="12" s="1"/>
  <c r="AA40" i="1"/>
  <c r="T39" i="12" s="1"/>
  <c r="AA36" i="1"/>
  <c r="T35" i="12" s="1"/>
  <c r="M5" i="12"/>
  <c r="T48" i="1"/>
  <c r="M47" i="12" s="1"/>
  <c r="T44" i="1"/>
  <c r="M43" i="12" s="1"/>
  <c r="T36" i="1"/>
  <c r="M35" i="12" s="1"/>
  <c r="R6" i="1"/>
  <c r="T53" i="1"/>
  <c r="M52" i="12" s="1"/>
  <c r="T49" i="1"/>
  <c r="M48" i="12" s="1"/>
  <c r="T45" i="1"/>
  <c r="M44" i="12" s="1"/>
  <c r="T41" i="1"/>
  <c r="M40" i="12" s="1"/>
  <c r="T37" i="1"/>
  <c r="M36" i="12" s="1"/>
  <c r="T52" i="1"/>
  <c r="M51" i="12" s="1"/>
  <c r="T40" i="1"/>
  <c r="M39" i="12" s="1"/>
  <c r="T55" i="1"/>
  <c r="M54" i="12" s="1"/>
  <c r="T51" i="1"/>
  <c r="M50" i="12" s="1"/>
  <c r="T47" i="1"/>
  <c r="M46" i="12" s="1"/>
  <c r="T43" i="1"/>
  <c r="M42" i="12" s="1"/>
  <c r="AC34" i="1"/>
  <c r="V33" i="12" s="1"/>
  <c r="AC30" i="1"/>
  <c r="V29" i="12" s="1"/>
  <c r="AC22" i="1"/>
  <c r="AC18" i="1"/>
  <c r="AC14" i="1"/>
  <c r="T54" i="1"/>
  <c r="M53" i="12" s="1"/>
  <c r="T50" i="1"/>
  <c r="M49" i="12" s="1"/>
  <c r="T46" i="1"/>
  <c r="M45" i="12" s="1"/>
  <c r="T42" i="1"/>
  <c r="M41" i="12" s="1"/>
  <c r="AA9" i="1"/>
  <c r="Z37" i="1"/>
  <c r="S36" i="12" s="1"/>
  <c r="AC33" i="1"/>
  <c r="V32" i="12" s="1"/>
  <c r="AC25" i="1"/>
  <c r="V24" i="12" s="1"/>
  <c r="AC9" i="1"/>
  <c r="Z25" i="1"/>
  <c r="S24" i="12" s="1"/>
  <c r="R18" i="1"/>
  <c r="Z53" i="1"/>
  <c r="S52" i="12" s="1"/>
  <c r="Z21" i="1"/>
  <c r="R50" i="1"/>
  <c r="K49" i="12" s="1"/>
  <c r="AC29" i="1"/>
  <c r="V28" i="12" s="1"/>
  <c r="AC21" i="1"/>
  <c r="AC17" i="1"/>
  <c r="AC13" i="1"/>
  <c r="R34" i="1"/>
  <c r="K33" i="12" s="1"/>
  <c r="AC6" i="1"/>
  <c r="Z41" i="1"/>
  <c r="S40" i="12" s="1"/>
  <c r="Z8" i="1"/>
  <c r="R54" i="1"/>
  <c r="K53" i="12" s="1"/>
  <c r="R22" i="1"/>
  <c r="AC26" i="1"/>
  <c r="V25" i="12" s="1"/>
  <c r="AC10" i="1"/>
  <c r="AA42" i="1"/>
  <c r="T41" i="12" s="1"/>
  <c r="AA26" i="1"/>
  <c r="T25" i="12" s="1"/>
  <c r="AA54" i="1"/>
  <c r="T53" i="12" s="1"/>
  <c r="AA22" i="1"/>
  <c r="AC32" i="1"/>
  <c r="V31" i="12" s="1"/>
  <c r="AC28" i="1"/>
  <c r="V27" i="12" s="1"/>
  <c r="AC24" i="1"/>
  <c r="V23" i="12" s="1"/>
  <c r="AC20" i="1"/>
  <c r="AC16" i="1"/>
  <c r="AC8" i="1"/>
  <c r="R46" i="1"/>
  <c r="K45" i="12" s="1"/>
  <c r="R30" i="1"/>
  <c r="K29" i="12" s="1"/>
  <c r="R14" i="1"/>
  <c r="Z49" i="1"/>
  <c r="S48" i="12" s="1"/>
  <c r="Z33" i="1"/>
  <c r="S32" i="12" s="1"/>
  <c r="Z17" i="1"/>
  <c r="AA50" i="1"/>
  <c r="T49" i="12" s="1"/>
  <c r="AA34" i="1"/>
  <c r="T33" i="12" s="1"/>
  <c r="AA18" i="1"/>
  <c r="AC35" i="1"/>
  <c r="V34" i="12" s="1"/>
  <c r="AC31" i="1"/>
  <c r="V30" i="12" s="1"/>
  <c r="AC27" i="1"/>
  <c r="V26" i="12" s="1"/>
  <c r="AC23" i="1"/>
  <c r="V22" i="12" s="1"/>
  <c r="AC19" i="1"/>
  <c r="AC15" i="1"/>
  <c r="AC11" i="1"/>
  <c r="AC7" i="1"/>
  <c r="Z45" i="1"/>
  <c r="S44" i="12" s="1"/>
  <c r="Z29" i="1"/>
  <c r="S28" i="12" s="1"/>
  <c r="Z12" i="1"/>
  <c r="AA46" i="1"/>
  <c r="T45" i="12" s="1"/>
  <c r="AA30" i="1"/>
  <c r="T29" i="12" s="1"/>
  <c r="AA13" i="1"/>
  <c r="R53" i="1"/>
  <c r="K52" i="12" s="1"/>
  <c r="R49" i="1"/>
  <c r="K48" i="12" s="1"/>
  <c r="R45" i="1"/>
  <c r="K44" i="12" s="1"/>
  <c r="R41" i="1"/>
  <c r="K40" i="12" s="1"/>
  <c r="R37" i="1"/>
  <c r="K36" i="12" s="1"/>
  <c r="R33" i="1"/>
  <c r="K32" i="12" s="1"/>
  <c r="R29" i="1"/>
  <c r="K28" i="12" s="1"/>
  <c r="R25" i="1"/>
  <c r="K24" i="12" s="1"/>
  <c r="R21" i="1"/>
  <c r="R17" i="1"/>
  <c r="R13" i="1"/>
  <c r="R8" i="1"/>
  <c r="Z6" i="1"/>
  <c r="S5" i="12" s="1"/>
  <c r="Z52" i="1"/>
  <c r="S51" i="12" s="1"/>
  <c r="Z48" i="1"/>
  <c r="S47" i="12" s="1"/>
  <c r="Z44" i="1"/>
  <c r="S43" i="12" s="1"/>
  <c r="Z40" i="1"/>
  <c r="S39" i="12" s="1"/>
  <c r="Z36" i="1"/>
  <c r="S35" i="12" s="1"/>
  <c r="Z32" i="1"/>
  <c r="S31" i="12" s="1"/>
  <c r="Z28" i="1"/>
  <c r="S27" i="12" s="1"/>
  <c r="Z24" i="1"/>
  <c r="S23" i="12" s="1"/>
  <c r="Z20" i="1"/>
  <c r="Z16" i="1"/>
  <c r="Z11" i="1"/>
  <c r="Z7" i="1"/>
  <c r="R52" i="1"/>
  <c r="K51" i="12" s="1"/>
  <c r="R48" i="1"/>
  <c r="K47" i="12" s="1"/>
  <c r="R44" i="1"/>
  <c r="K43" i="12" s="1"/>
  <c r="R36" i="1"/>
  <c r="K35" i="12" s="1"/>
  <c r="R32" i="1"/>
  <c r="K31" i="12" s="1"/>
  <c r="R28" i="1"/>
  <c r="K27" i="12" s="1"/>
  <c r="R24" i="1"/>
  <c r="K23" i="12" s="1"/>
  <c r="R20" i="1"/>
  <c r="R16" i="1"/>
  <c r="R11" i="1"/>
  <c r="R7" i="1"/>
  <c r="Z55" i="1"/>
  <c r="S54" i="12" s="1"/>
  <c r="Z51" i="1"/>
  <c r="S50" i="12" s="1"/>
  <c r="Z47" i="1"/>
  <c r="S46" i="12" s="1"/>
  <c r="Z43" i="1"/>
  <c r="S42" i="12" s="1"/>
  <c r="Z35" i="1"/>
  <c r="S34" i="12" s="1"/>
  <c r="Z31" i="1"/>
  <c r="S30" i="12" s="1"/>
  <c r="Z27" i="1"/>
  <c r="S26" i="12" s="1"/>
  <c r="Z23" i="1"/>
  <c r="S22" i="12" s="1"/>
  <c r="Z19" i="1"/>
  <c r="Z15" i="1"/>
  <c r="Z10" i="1"/>
  <c r="AC12" i="1"/>
  <c r="R55" i="1"/>
  <c r="K54" i="12" s="1"/>
  <c r="R51" i="1"/>
  <c r="K50" i="12" s="1"/>
  <c r="R47" i="1"/>
  <c r="K46" i="12" s="1"/>
  <c r="R43" i="1"/>
  <c r="K42" i="12" s="1"/>
  <c r="R35" i="1"/>
  <c r="K34" i="12" s="1"/>
  <c r="R31" i="1"/>
  <c r="K30" i="12" s="1"/>
  <c r="R27" i="1"/>
  <c r="K26" i="12" s="1"/>
  <c r="R23" i="1"/>
  <c r="K22" i="12" s="1"/>
  <c r="R19" i="1"/>
  <c r="R15" i="1"/>
  <c r="AA14" i="1"/>
  <c r="H79" i="1" l="1"/>
  <c r="F79" i="1"/>
  <c r="T5" i="12"/>
  <c r="H73" i="1"/>
  <c r="AC54" i="1"/>
  <c r="V53" i="12" s="1"/>
  <c r="AC51" i="1"/>
  <c r="V50" i="12" s="1"/>
  <c r="AC48" i="1"/>
  <c r="V47" i="12" s="1"/>
  <c r="AC41" i="1"/>
  <c r="V40" i="12" s="1"/>
  <c r="AC43" i="1"/>
  <c r="V42" i="12" s="1"/>
  <c r="AC40" i="1"/>
  <c r="V39" i="12" s="1"/>
  <c r="AC50" i="1"/>
  <c r="V49" i="12" s="1"/>
  <c r="AC55" i="1"/>
  <c r="V54" i="12" s="1"/>
  <c r="AC36" i="1"/>
  <c r="V35" i="12" s="1"/>
  <c r="AC52" i="1"/>
  <c r="V51" i="12" s="1"/>
  <c r="AC42" i="1"/>
  <c r="V41" i="12" s="1"/>
  <c r="AC37" i="1"/>
  <c r="V36" i="12" s="1"/>
  <c r="AC53" i="1"/>
  <c r="V52" i="12" s="1"/>
  <c r="AC46" i="1"/>
  <c r="V45" i="12" s="1"/>
  <c r="AC45" i="1"/>
  <c r="V44" i="12" s="1"/>
  <c r="AC47" i="1"/>
  <c r="V46" i="12" s="1"/>
  <c r="AC44" i="1"/>
  <c r="V43" i="12" s="1"/>
  <c r="AC49" i="1"/>
  <c r="V48" i="12" s="1"/>
  <c r="H72" i="1"/>
  <c r="V7" i="1"/>
  <c r="X7" i="1"/>
  <c r="V8" i="1"/>
  <c r="X8" i="1"/>
  <c r="V9" i="1"/>
  <c r="X9" i="1"/>
  <c r="X10" i="1"/>
  <c r="X11" i="1"/>
  <c r="V12" i="1"/>
  <c r="X12" i="1"/>
  <c r="V13" i="1"/>
  <c r="X14" i="1"/>
  <c r="X15" i="1"/>
  <c r="V16" i="1"/>
  <c r="X16" i="1"/>
  <c r="V17" i="1"/>
  <c r="X17" i="1"/>
  <c r="X18" i="1"/>
  <c r="X19" i="1"/>
  <c r="V20" i="1"/>
  <c r="X20" i="1"/>
  <c r="V21" i="1"/>
  <c r="X21" i="1"/>
  <c r="X22" i="1"/>
  <c r="X23" i="1"/>
  <c r="Q22" i="12" s="1"/>
  <c r="V24" i="1"/>
  <c r="O23" i="12" s="1"/>
  <c r="X24" i="1"/>
  <c r="Q23" i="12" s="1"/>
  <c r="V25" i="1"/>
  <c r="O24" i="12" s="1"/>
  <c r="X25" i="1"/>
  <c r="Q24" i="12" s="1"/>
  <c r="X26" i="1"/>
  <c r="Q25" i="12" s="1"/>
  <c r="X27" i="1"/>
  <c r="Q26" i="12" s="1"/>
  <c r="V28" i="1"/>
  <c r="O27" i="12" s="1"/>
  <c r="X29" i="1"/>
  <c r="Q28" i="12" s="1"/>
  <c r="X30" i="1"/>
  <c r="Q29" i="12" s="1"/>
  <c r="X31" i="1"/>
  <c r="Q30" i="12" s="1"/>
  <c r="V32" i="1"/>
  <c r="O31" i="12" s="1"/>
  <c r="X32" i="1"/>
  <c r="Q31" i="12" s="1"/>
  <c r="V33" i="1"/>
  <c r="O32" i="12" s="1"/>
  <c r="X33" i="1"/>
  <c r="Q32" i="12" s="1"/>
  <c r="X34" i="1"/>
  <c r="Q33" i="12" s="1"/>
  <c r="V35" i="1"/>
  <c r="O34" i="12" s="1"/>
  <c r="X35" i="1"/>
  <c r="Q34" i="12" s="1"/>
  <c r="V36" i="1"/>
  <c r="O35" i="12" s="1"/>
  <c r="X36" i="1"/>
  <c r="Q35" i="12" s="1"/>
  <c r="X37" i="1"/>
  <c r="Q36" i="12" s="1"/>
  <c r="V41" i="1"/>
  <c r="O40" i="12" s="1"/>
  <c r="X41" i="1"/>
  <c r="Q40" i="12" s="1"/>
  <c r="X42" i="1"/>
  <c r="Q41" i="12" s="1"/>
  <c r="H76" i="1" l="1"/>
  <c r="X28" i="1"/>
  <c r="Q27" i="12" s="1"/>
  <c r="V55" i="1"/>
  <c r="O54" i="12" s="1"/>
  <c r="X54" i="1"/>
  <c r="Q53" i="12" s="1"/>
  <c r="V51" i="1"/>
  <c r="O50" i="12" s="1"/>
  <c r="X50" i="1"/>
  <c r="Q49" i="12" s="1"/>
  <c r="V47" i="1"/>
  <c r="O46" i="12" s="1"/>
  <c r="X46" i="1"/>
  <c r="Q45" i="12" s="1"/>
  <c r="V43" i="1"/>
  <c r="O42" i="12" s="1"/>
  <c r="V54" i="1"/>
  <c r="O53" i="12" s="1"/>
  <c r="X53" i="1"/>
  <c r="Q52" i="12" s="1"/>
  <c r="V50" i="1"/>
  <c r="O49" i="12" s="1"/>
  <c r="X49" i="1"/>
  <c r="Q48" i="12" s="1"/>
  <c r="V46" i="1"/>
  <c r="O45" i="12" s="1"/>
  <c r="X45" i="1"/>
  <c r="Q44" i="12" s="1"/>
  <c r="V42" i="1"/>
  <c r="O41" i="12" s="1"/>
  <c r="X55" i="1"/>
  <c r="Q54" i="12" s="1"/>
  <c r="V52" i="1"/>
  <c r="O51" i="12" s="1"/>
  <c r="X51" i="1"/>
  <c r="Q50" i="12" s="1"/>
  <c r="V48" i="1"/>
  <c r="O47" i="12" s="1"/>
  <c r="X47" i="1"/>
  <c r="Q46" i="12" s="1"/>
  <c r="V44" i="1"/>
  <c r="O43" i="12" s="1"/>
  <c r="X43" i="1"/>
  <c r="Q42" i="12" s="1"/>
  <c r="V40" i="1"/>
  <c r="O39" i="12" s="1"/>
  <c r="V53" i="1"/>
  <c r="O52" i="12" s="1"/>
  <c r="X52" i="1"/>
  <c r="Q51" i="12" s="1"/>
  <c r="V49" i="1"/>
  <c r="O48" i="12" s="1"/>
  <c r="X48" i="1"/>
  <c r="Q47" i="12" s="1"/>
  <c r="V45" i="1"/>
  <c r="O44" i="12" s="1"/>
  <c r="X44" i="1"/>
  <c r="Q43" i="12" s="1"/>
  <c r="X40" i="1"/>
  <c r="Q39" i="12" s="1"/>
  <c r="V37" i="1"/>
  <c r="O36" i="12" s="1"/>
  <c r="V29" i="1"/>
  <c r="O28" i="12" s="1"/>
  <c r="X13" i="1"/>
  <c r="K5" i="12"/>
  <c r="V34" i="1"/>
  <c r="O33" i="12" s="1"/>
  <c r="V30" i="1"/>
  <c r="O29" i="12" s="1"/>
  <c r="V26" i="1"/>
  <c r="O25" i="12" s="1"/>
  <c r="V22" i="1"/>
  <c r="V18" i="1"/>
  <c r="V14" i="1"/>
  <c r="V10" i="1"/>
  <c r="V31" i="1"/>
  <c r="O30" i="12" s="1"/>
  <c r="V27" i="1"/>
  <c r="O26" i="12" s="1"/>
  <c r="V23" i="1"/>
  <c r="O22" i="12" s="1"/>
  <c r="V19" i="1"/>
  <c r="V15" i="1"/>
  <c r="V11" i="1"/>
  <c r="F73" i="1" l="1"/>
  <c r="L5" i="12"/>
  <c r="V6" i="1"/>
  <c r="N5" i="12"/>
  <c r="X6" i="1"/>
  <c r="P5" i="12"/>
  <c r="F74" i="1" l="1"/>
  <c r="H74" i="1"/>
  <c r="F75" i="1"/>
  <c r="H75" i="1"/>
  <c r="O5" i="12"/>
  <c r="Q5" i="12"/>
  <c r="F72" i="1"/>
  <c r="F67" i="1"/>
  <c r="F76" i="1" l="1"/>
  <c r="U5" i="12"/>
  <c r="V5" i="12" l="1"/>
  <c r="E5" i="12"/>
  <c r="F5" i="12"/>
  <c r="H5" i="12"/>
  <c r="I5" i="12"/>
  <c r="F57" i="1" l="1"/>
  <c r="F61" i="1"/>
  <c r="F66" i="1"/>
  <c r="G65" i="1"/>
  <c r="F65" i="1"/>
  <c r="F62" i="1" l="1"/>
  <c r="G79" i="1" l="1"/>
  <c r="I76" i="1"/>
  <c r="G76" i="1"/>
  <c r="I73" i="1"/>
  <c r="G73" i="1"/>
  <c r="I74" i="1"/>
  <c r="G74" i="1"/>
  <c r="I79" i="1"/>
  <c r="I75" i="1"/>
  <c r="G75" i="1"/>
  <c r="I72" i="1"/>
  <c r="G72" i="1"/>
  <c r="G60" i="1"/>
  <c r="G61" i="1"/>
  <c r="G62" i="1"/>
</calcChain>
</file>

<file path=xl/comments1.xml><?xml version="1.0" encoding="utf-8"?>
<comments xmlns="http://schemas.openxmlformats.org/spreadsheetml/2006/main">
  <authors>
    <author>Owner</author>
  </authors>
  <commentList>
    <comment ref="F3" authorId="0">
      <text>
        <r>
          <rPr>
            <b/>
            <u/>
            <sz val="16"/>
            <color indexed="48"/>
            <rFont val="Browallia New"/>
            <family val="2"/>
          </rPr>
          <t>เพศ:</t>
        </r>
        <r>
          <rPr>
            <sz val="16"/>
            <color indexed="48"/>
            <rFont val="Browallia New"/>
            <family val="2"/>
          </rPr>
          <t xml:space="preserve">
เพศชาย ใส่ 1
เพศหญิง ใส่ 2
</t>
        </r>
      </text>
    </comment>
    <comment ref="G3" authorId="0">
      <text>
        <r>
          <rPr>
            <b/>
            <u/>
            <sz val="16"/>
            <color indexed="48"/>
            <rFont val="Browallia New"/>
            <family val="2"/>
          </rPr>
          <t>อายุ:</t>
        </r>
        <r>
          <rPr>
            <sz val="16"/>
            <color indexed="48"/>
            <rFont val="Browallia New"/>
            <family val="2"/>
          </rPr>
          <t xml:space="preserve">
ปี.เดือน เช่น 
3ปี6เดือน ใส่ 3.6
3ปี10เดือน ใส่ 3.10</t>
        </r>
      </text>
    </comment>
    <comment ref="H3" authorId="0">
      <text>
        <r>
          <rPr>
            <b/>
            <u/>
            <sz val="16"/>
            <color indexed="48"/>
            <rFont val="Browallia New"/>
            <family val="2"/>
          </rPr>
          <t>วันเดือนปีเกิด:</t>
        </r>
        <r>
          <rPr>
            <sz val="16"/>
            <color indexed="48"/>
            <rFont val="Browallia New"/>
            <family val="2"/>
          </rPr>
          <t xml:space="preserve">
ใส่ วันที่/เดือน/ปี เช่น
11มกราคม2557 ใส่ 1/1/2557
</t>
        </r>
      </text>
    </comment>
    <comment ref="I3" authorId="0">
      <text>
        <r>
          <rPr>
            <b/>
            <u/>
            <sz val="14"/>
            <color indexed="48"/>
            <rFont val="Browallia New"/>
            <family val="2"/>
          </rPr>
          <t>ชั้นเรียน:</t>
        </r>
        <r>
          <rPr>
            <sz val="14"/>
            <color indexed="48"/>
            <rFont val="Browallia New"/>
            <family val="2"/>
          </rPr>
          <t xml:space="preserve">
ประถม 1 ใส่ 1
ประถม 2 ใส่ 2
ประถม 3 ใส่ 3
ประถม 4 ใส่ 4
ประถม 5 ใส่ 5
ประถม 6 ใส่ 6
มัธยม 1 ใส่ 7
มัธยม 2 ใส่ 8
มัธยม 3 ใส่ "9</t>
        </r>
      </text>
    </comment>
    <comment ref="J3" authorId="0">
      <text>
        <r>
          <rPr>
            <b/>
            <u/>
            <sz val="16"/>
            <color indexed="48"/>
            <rFont val="Browallia New"/>
            <family val="2"/>
          </rPr>
          <t>วันเดือนปีที่ประเมิน:</t>
        </r>
        <r>
          <rPr>
            <sz val="16"/>
            <color indexed="48"/>
            <rFont val="Browallia New"/>
            <family val="2"/>
          </rPr>
          <t xml:space="preserve">
ใส่วัน/เดือน/ปี เช่น
วันที่ 14กุมภาพันธ์2556
ใส่ 14/2/2556
</t>
        </r>
      </text>
    </comment>
    <comment ref="O5" authorId="0">
      <text>
        <r>
          <rPr>
            <b/>
            <u/>
            <sz val="16"/>
            <color indexed="48"/>
            <rFont val="Browallia New"/>
            <family val="2"/>
          </rPr>
          <t>ผลการสังเกตพฤติกรรม:</t>
        </r>
        <r>
          <rPr>
            <sz val="16"/>
            <color indexed="48"/>
            <rFont val="Browallia New"/>
            <family val="2"/>
          </rPr>
          <t xml:space="preserve">
ถ้า ไม่จริง ใส่เลข 0
ถ้า อาจจะจริง ใส่เลข 1
ถ้า จริงส่วนมาก ใส่เลข 2
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E3" authorId="0">
      <text>
        <r>
          <rPr>
            <sz val="16"/>
            <color indexed="48"/>
            <rFont val="Browallia New"/>
            <family val="2"/>
          </rPr>
          <t xml:space="preserve">เพศ:
"เพศชาย" ใส่ "1"
"เพศหญิง" ใส่ "2"
</t>
        </r>
      </text>
    </comment>
    <comment ref="F3" authorId="0">
      <text>
        <r>
          <rPr>
            <sz val="16"/>
            <color indexed="48"/>
            <rFont val="Browallia New"/>
            <family val="2"/>
          </rPr>
          <t xml:space="preserve">อายุ:
ปี.เดือน เช่น 
3ปี6เดือน ใส่ 3.06
3ปี11เดือน ใส่ 3.11
</t>
        </r>
      </text>
    </comment>
    <comment ref="G3" authorId="0">
      <text>
        <r>
          <rPr>
            <sz val="16"/>
            <color indexed="48"/>
            <rFont val="Browallia New"/>
            <family val="2"/>
          </rPr>
          <t xml:space="preserve">วันเดือนปีเกิด:
ใส่ วันที่/เดือน/ปี เช่น
11มกราคม2549 ใส่ "11/1/2549"
</t>
        </r>
      </text>
    </comment>
    <comment ref="H3" authorId="0">
      <text>
        <r>
          <rPr>
            <sz val="14"/>
            <color indexed="48"/>
            <rFont val="Browallia New"/>
            <family val="2"/>
          </rPr>
          <t xml:space="preserve">ชั้นเรียน:
อนุบาล 1 ใส่ "1"
อนุบาล 2 ใส่ "2"
อนุบาล 3 ใส่ "3"
ประถม 1 ใส่ "4"
ประถม 2 ใส่ "5"
ประถม 3 ใส่ "6"
ประถม 4 ใส่ "7"
ประถม 5 ใส่ "8"
ประถม 6 ใส่ "9"
</t>
        </r>
      </text>
    </comment>
    <comment ref="I3" authorId="0">
      <text>
        <r>
          <rPr>
            <sz val="16"/>
            <color indexed="48"/>
            <rFont val="Browallia New"/>
            <family val="2"/>
          </rPr>
          <t xml:space="preserve">วันเดือนปีที่ประเมิน:
ใส่วัน/เดือน/ปี เช่น
วันที่ 14กุมภาพันธ์2556
ใส่ "14/2/2556"
</t>
        </r>
      </text>
    </comment>
  </commentList>
</comments>
</file>

<file path=xl/sharedStrings.xml><?xml version="1.0" encoding="utf-8"?>
<sst xmlns="http://schemas.openxmlformats.org/spreadsheetml/2006/main" count="313" uniqueCount="129">
  <si>
    <t>ลำดับที่</t>
  </si>
  <si>
    <t>ชื่อ-นามสกุล</t>
  </si>
  <si>
    <t>เพศ</t>
  </si>
  <si>
    <t>อายุ</t>
  </si>
  <si>
    <t>ชั้นเรียน</t>
  </si>
  <si>
    <t>วันเดือนปีเกิด</t>
  </si>
  <si>
    <t>วันที่ประเมิน</t>
  </si>
  <si>
    <t>ผลการคัดกรองตามแบบสังเกตพฤติกรรม</t>
  </si>
  <si>
    <t>กลุ่มตัวอย่างเป็นเพศชาย</t>
  </si>
  <si>
    <t>กลุ่มตัวอย่างเป็นเพศหญิง</t>
  </si>
  <si>
    <t>จำนวน</t>
  </si>
  <si>
    <t>ร้อยละ</t>
  </si>
  <si>
    <t>รวม</t>
  </si>
  <si>
    <t>ช่วงอายุ</t>
  </si>
  <si>
    <t>กลุ่มตัวอย่างมีอายุในช่วง</t>
  </si>
  <si>
    <t>ต่ำสุด</t>
  </si>
  <si>
    <t>มากสุด</t>
  </si>
  <si>
    <t>ค่าเฉลี่ย</t>
  </si>
  <si>
    <t>จำนวนกลุ่มตัวอย่าง</t>
  </si>
  <si>
    <t>คะแนน</t>
  </si>
  <si>
    <t>ผล</t>
  </si>
  <si>
    <t>วันคัดกรอง</t>
  </si>
  <si>
    <t>แปลผล</t>
  </si>
  <si>
    <t>สัมพันธภาพทางสังคม</t>
  </si>
  <si>
    <t>ปัญหาอารมณ์</t>
  </si>
  <si>
    <t>ปัญหาพฤติกรรมเกเร</t>
  </si>
  <si>
    <t>ปัญหาพฤติกรรมอยู่ไม่นิ่ง</t>
  </si>
  <si>
    <t>ปัญหาความสัมพันธ์กับเพื่อน</t>
  </si>
  <si>
    <t>รวมพฤติกรรม 4 ด้าน</t>
  </si>
  <si>
    <t>พฤติกรรมด้านต่างๆ</t>
  </si>
  <si>
    <t>จำนวนและร้อยละของเด็กวัยเรียนแบ่งเป็นกลุ่มตามคะแนนพฤติกรรมด้านต่างๆ</t>
  </si>
  <si>
    <t>กลุ่มเสี่ยง</t>
  </si>
  <si>
    <t>กลุ่มมีปัญหา</t>
  </si>
  <si>
    <t>จุดอ่อน</t>
  </si>
  <si>
    <t>ปัญหาพฤติกรรมอยู่ไม่นิ่ง/สมาธิสั้น</t>
  </si>
  <si>
    <t>จุดแข็ง</t>
  </si>
  <si>
    <t>มีจุดแข็ง</t>
  </si>
  <si>
    <t>โปรแกรมบันทึกข้อมูลแบบประเมินจุดแข็งจุดอ่อน (Strength and Difficulties Questionnaire : SDQ) ฉบับครู</t>
  </si>
  <si>
    <t>อารมณ์</t>
  </si>
  <si>
    <t>พฤติกรรมเกเร</t>
  </si>
  <si>
    <t>อยู่ไม่นิ่ง</t>
  </si>
  <si>
    <t>ความสัมพันธ์กับเพื่อน</t>
  </si>
  <si>
    <t>รวมพฤติกรรม</t>
  </si>
  <si>
    <t>ลำดับ</t>
  </si>
  <si>
    <t>ชั้น</t>
  </si>
  <si>
    <t>วดปเกิด</t>
  </si>
  <si>
    <t>แบบรายงานผลการประเมินจุดแข็งจุดอ่อน (SDQ:Strength and Difficulties Questionaire) ฉบับครู</t>
  </si>
  <si>
    <t>ด้านอารมณ์</t>
  </si>
  <si>
    <t>ด้านความประพฤติ/เกเร</t>
  </si>
  <si>
    <t>ด้านพฤติกรรมอยู่ไม่นิ่ง/สมาธิสั้น</t>
  </si>
  <si>
    <t>ด้านความสัมพันธ์กับเพื่อน</t>
  </si>
  <si>
    <t>ด้านสัมพันธภาพทางสังคม</t>
  </si>
  <si>
    <t>แปลผลจุดแข็ง</t>
  </si>
  <si>
    <t>โรงเรียนหนองบัวแดงวิทยา จังหวัดชัยภูมิ</t>
  </si>
  <si>
    <t>ด.ช.</t>
  </si>
  <si>
    <t>ด.ญ.</t>
  </si>
  <si>
    <t>ค่าเบี่ยงเบนมาตรฐาน ±</t>
  </si>
  <si>
    <t>โรงเรียนหนองบัวแดงวิทยา     จังหวัดชัยภูมิ</t>
  </si>
  <si>
    <t>เลขประจำตัว</t>
  </si>
  <si>
    <t>ข้อ 3,8,13,16,24</t>
  </si>
  <si>
    <t>ข้อ 5,7,12,18,22</t>
  </si>
  <si>
    <t>ข้อ 2,10,15,21,25</t>
  </si>
  <si>
    <t>ข้อ 6,11,14,19,23</t>
  </si>
  <si>
    <t>ข้อ 1,4,9,17,20</t>
  </si>
  <si>
    <t>ด้านหลัง</t>
  </si>
  <si>
    <t>ข้อ 3, 4, 5</t>
  </si>
  <si>
    <t>ด้านหน้า (คะแนนการสังเกตพฤติกรรมด้านต่างๆ แบ่งเป็นรายด้าน (จำนวน 25 ข้อ))</t>
  </si>
  <si>
    <t>ปัญหาด้านหลัง</t>
  </si>
  <si>
    <t>รวมด้านหลังข้อ 3 4 5</t>
  </si>
  <si>
    <t>ม.1/1</t>
  </si>
  <si>
    <t>ก้องกฤษดากร</t>
  </si>
  <si>
    <t>สิมช้า</t>
  </si>
  <si>
    <t>กิตติชัย</t>
  </si>
  <si>
    <t>สิกุลน้อย</t>
  </si>
  <si>
    <t>เจตนิพัทธ์</t>
  </si>
  <si>
    <t>มาลัย</t>
  </si>
  <si>
    <t>ชาลี โจเซฟ</t>
  </si>
  <si>
    <t>เฮอร์เซก</t>
  </si>
  <si>
    <t>ณรงค์ฤทธิ์</t>
  </si>
  <si>
    <t>ตะกิ่มน้อย</t>
  </si>
  <si>
    <t>ณัฐกิตติ์</t>
  </si>
  <si>
    <t>หวานปลื้ม</t>
  </si>
  <si>
    <t>ดนัย</t>
  </si>
  <si>
    <t>สาริมา</t>
  </si>
  <si>
    <t>ธนภัทร</t>
  </si>
  <si>
    <t>จูงตระกูลรัตน์</t>
  </si>
  <si>
    <t>ธีรภัทร</t>
  </si>
  <si>
    <t>เชื้อนกขุ้ม</t>
  </si>
  <si>
    <t>พูนภูเขียว</t>
  </si>
  <si>
    <t>ประณิธาน</t>
  </si>
  <si>
    <t>ครูเรืองปัญญา</t>
  </si>
  <si>
    <t>ปัฐพี</t>
  </si>
  <si>
    <t>ศรีสองคอน</t>
  </si>
  <si>
    <t>ศรรักษ์</t>
  </si>
  <si>
    <t>ศรีจารย์</t>
  </si>
  <si>
    <t>อธิบดี</t>
  </si>
  <si>
    <t>ป้องโพนทอง</t>
  </si>
  <si>
    <t>อภิสิทธิ์</t>
  </si>
  <si>
    <t>สัมฤทธิจามร</t>
  </si>
  <si>
    <t>กัลย์สุดา</t>
  </si>
  <si>
    <t>คำหงษ์ษา</t>
  </si>
  <si>
    <t>ณิชกานต์</t>
  </si>
  <si>
    <t>สนธิ</t>
  </si>
  <si>
    <t>นันทิยา</t>
  </si>
  <si>
    <t>ศรีลาเคน</t>
  </si>
  <si>
    <t>แพรนภา</t>
  </si>
  <si>
    <t>วอดทอง</t>
  </si>
  <si>
    <t>พิชญ์สินี</t>
  </si>
  <si>
    <t>ขาวทอง</t>
  </si>
  <si>
    <t>ภัคจิรา</t>
  </si>
  <si>
    <t>พงษ์สะพัง</t>
  </si>
  <si>
    <t>ภัทชราภรณ์</t>
  </si>
  <si>
    <t>หินเงิน</t>
  </si>
  <si>
    <t>มนัสวี</t>
  </si>
  <si>
    <t>มั่นหาญ</t>
  </si>
  <si>
    <t>รุ่งฤดี</t>
  </si>
  <si>
    <t>น้อยคำเมือง</t>
  </si>
  <si>
    <t>วณิชชา</t>
  </si>
  <si>
    <t>วงศ์น้ำนอง</t>
  </si>
  <si>
    <t>วาทินี</t>
  </si>
  <si>
    <t>บัวสระ</t>
  </si>
  <si>
    <t>ศิรภัสสร</t>
  </si>
  <si>
    <t>เติมพงษ์</t>
  </si>
  <si>
    <t>สุพิชญดา</t>
  </si>
  <si>
    <t>ราคาแพง</t>
  </si>
  <si>
    <t>เอราวัณ</t>
  </si>
  <si>
    <t>อาจสามารถ</t>
  </si>
  <si>
    <t>ลลิตา</t>
  </si>
  <si>
    <t>ปานนิล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</si>
</sst>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[$-1010000]d/m/yyyy;@"/>
    <numFmt numFmtId="188" formatCode="0.0"/>
    <numFmt numFmtId="189" formatCode="[$-1870000]d/mm/yyyy;@"/>
  </numFmts>
  <fonts count="26" x14ac:knownFonts="1">
    <font>
      <sz val="10"/>
      <name val="Arial"/>
    </font>
    <font>
      <sz val="16"/>
      <name val="Browallia New"/>
      <family val="2"/>
    </font>
    <font>
      <sz val="8"/>
      <name val="Arial"/>
      <family val="2"/>
    </font>
    <font>
      <b/>
      <sz val="16"/>
      <name val="Browallia New"/>
      <family val="2"/>
    </font>
    <font>
      <sz val="16"/>
      <color indexed="48"/>
      <name val="Browallia New"/>
      <family val="2"/>
    </font>
    <font>
      <sz val="14"/>
      <color indexed="48"/>
      <name val="Browallia New"/>
      <family val="2"/>
    </font>
    <font>
      <sz val="14"/>
      <name val="Cordia New"/>
      <family val="2"/>
    </font>
    <font>
      <b/>
      <u/>
      <sz val="16"/>
      <color indexed="48"/>
      <name val="Browallia New"/>
      <family val="2"/>
    </font>
    <font>
      <b/>
      <u/>
      <sz val="14"/>
      <color indexed="48"/>
      <name val="Browallia New"/>
      <family val="2"/>
    </font>
    <font>
      <b/>
      <sz val="14"/>
      <name val="Browallia New"/>
      <family val="2"/>
    </font>
    <font>
      <sz val="14"/>
      <name val="Browallia New"/>
      <family val="2"/>
    </font>
    <font>
      <sz val="16"/>
      <name val="BrowalliaUPC"/>
      <family val="2"/>
    </font>
    <font>
      <b/>
      <sz val="16"/>
      <color theme="1" tint="4.9989318521683403E-2"/>
      <name val="BrowalliaUPC"/>
      <family val="2"/>
    </font>
    <font>
      <b/>
      <sz val="13"/>
      <name val="Browallia New"/>
      <family val="2"/>
    </font>
    <font>
      <sz val="14"/>
      <color theme="1"/>
      <name val="TH SarabunPSK"/>
      <family val="2"/>
    </font>
    <font>
      <b/>
      <sz val="20"/>
      <color theme="0"/>
      <name val="BrowalliaUPC"/>
      <family val="2"/>
    </font>
    <font>
      <b/>
      <sz val="20"/>
      <name val="BrowalliaUPC"/>
      <family val="2"/>
    </font>
    <font>
      <b/>
      <sz val="16"/>
      <name val="BrowalliaUPC"/>
      <family val="2"/>
    </font>
    <font>
      <b/>
      <sz val="15"/>
      <color theme="1" tint="4.9989318521683403E-2"/>
      <name val="BrowalliaUPC"/>
      <family val="2"/>
    </font>
    <font>
      <b/>
      <sz val="15"/>
      <name val="BrowalliaUPC"/>
      <family val="2"/>
    </font>
    <font>
      <b/>
      <sz val="14"/>
      <name val="BrowalliaUPC"/>
      <family val="2"/>
    </font>
    <font>
      <sz val="18"/>
      <name val="BrowalliaUPC"/>
      <family val="2"/>
    </font>
    <font>
      <b/>
      <sz val="18"/>
      <name val="BrowalliaUPC"/>
      <family val="2"/>
    </font>
    <font>
      <sz val="14"/>
      <name val="BrowalliaUPC"/>
      <family val="2"/>
    </font>
    <font>
      <sz val="14"/>
      <color theme="0"/>
      <name val="Browallia New"/>
      <family val="2"/>
    </font>
    <font>
      <sz val="18"/>
      <color theme="1"/>
      <name val="Browallia Ne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2">
    <xf numFmtId="0" fontId="0" fillId="0" borderId="0" xfId="0"/>
    <xf numFmtId="0" fontId="17" fillId="8" borderId="22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17" fillId="8" borderId="68" xfId="0" applyFont="1" applyFill="1" applyBorder="1" applyAlignment="1" applyProtection="1">
      <alignment horizontal="center"/>
    </xf>
    <xf numFmtId="0" fontId="11" fillId="6" borderId="35" xfId="0" applyFont="1" applyFill="1" applyBorder="1" applyAlignment="1" applyProtection="1">
      <alignment horizontal="center"/>
    </xf>
    <xf numFmtId="0" fontId="11" fillId="6" borderId="18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7" fillId="8" borderId="22" xfId="0" applyFont="1" applyFill="1" applyBorder="1" applyAlignment="1" applyProtection="1">
      <alignment horizontal="center" vertical="center" wrapText="1" shrinkToFit="1"/>
    </xf>
    <xf numFmtId="0" fontId="18" fillId="8" borderId="22" xfId="0" applyFont="1" applyFill="1" applyBorder="1" applyAlignment="1" applyProtection="1">
      <alignment horizontal="center" vertical="center" wrapText="1"/>
    </xf>
    <xf numFmtId="0" fontId="17" fillId="8" borderId="62" xfId="0" applyFont="1" applyFill="1" applyBorder="1" applyAlignment="1" applyProtection="1">
      <alignment horizontal="center" wrapText="1"/>
    </xf>
    <xf numFmtId="0" fontId="17" fillId="8" borderId="22" xfId="0" applyFont="1" applyFill="1" applyBorder="1" applyAlignment="1" applyProtection="1">
      <alignment horizontal="center" wrapText="1"/>
    </xf>
    <xf numFmtId="0" fontId="17" fillId="8" borderId="65" xfId="0" applyFont="1" applyFill="1" applyBorder="1" applyAlignment="1" applyProtection="1">
      <alignment horizontal="center" vertical="center" wrapText="1"/>
    </xf>
    <xf numFmtId="0" fontId="17" fillId="8" borderId="23" xfId="0" applyFont="1" applyFill="1" applyBorder="1" applyAlignment="1" applyProtection="1">
      <alignment horizontal="center"/>
    </xf>
    <xf numFmtId="0" fontId="12" fillId="8" borderId="23" xfId="0" applyFont="1" applyFill="1" applyBorder="1" applyAlignment="1" applyProtection="1">
      <alignment horizontal="center"/>
    </xf>
    <xf numFmtId="0" fontId="17" fillId="8" borderId="28" xfId="0" applyFont="1" applyFill="1" applyBorder="1" applyAlignment="1" applyProtection="1">
      <alignment horizontal="center"/>
    </xf>
    <xf numFmtId="0" fontId="17" fillId="8" borderId="56" xfId="0" applyFont="1" applyFill="1" applyBorder="1" applyAlignment="1" applyProtection="1">
      <alignment horizontal="center"/>
    </xf>
    <xf numFmtId="0" fontId="20" fillId="6" borderId="32" xfId="0" applyFont="1" applyFill="1" applyBorder="1" applyAlignment="1" applyProtection="1">
      <alignment horizontal="center"/>
    </xf>
    <xf numFmtId="0" fontId="21" fillId="6" borderId="26" xfId="0" applyFont="1" applyFill="1" applyBorder="1" applyAlignment="1" applyProtection="1">
      <alignment horizontal="center"/>
    </xf>
    <xf numFmtId="0" fontId="21" fillId="6" borderId="27" xfId="0" applyFont="1" applyFill="1" applyBorder="1" applyAlignment="1" applyProtection="1">
      <alignment horizontal="center"/>
    </xf>
    <xf numFmtId="0" fontId="21" fillId="6" borderId="20" xfId="0" applyFont="1" applyFill="1" applyBorder="1" applyAlignment="1" applyProtection="1">
      <alignment horizontal="center"/>
    </xf>
    <xf numFmtId="0" fontId="21" fillId="6" borderId="1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/>
    </xf>
    <xf numFmtId="0" fontId="21" fillId="0" borderId="16" xfId="0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horizontal="left"/>
    </xf>
    <xf numFmtId="0" fontId="22" fillId="0" borderId="0" xfId="0" applyFont="1" applyFill="1" applyAlignment="1" applyProtection="1">
      <alignment horizontal="center"/>
    </xf>
    <xf numFmtId="0" fontId="21" fillId="6" borderId="0" xfId="0" applyFont="1" applyFill="1" applyAlignment="1" applyProtection="1">
      <alignment horizontal="center"/>
    </xf>
    <xf numFmtId="0" fontId="11" fillId="6" borderId="0" xfId="0" applyFont="1" applyFill="1" applyAlignment="1" applyProtection="1">
      <alignment horizontal="center"/>
    </xf>
    <xf numFmtId="0" fontId="20" fillId="8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2" fontId="11" fillId="0" borderId="1" xfId="0" applyNumberFormat="1" applyFont="1" applyFill="1" applyBorder="1" applyAlignment="1" applyProtection="1">
      <alignment horizontal="center"/>
    </xf>
    <xf numFmtId="2" fontId="23" fillId="0" borderId="1" xfId="0" applyNumberFormat="1" applyFont="1" applyFill="1" applyBorder="1" applyAlignment="1" applyProtection="1">
      <alignment horizontal="center"/>
    </xf>
    <xf numFmtId="0" fontId="20" fillId="10" borderId="1" xfId="0" applyFont="1" applyFill="1" applyBorder="1" applyAlignment="1" applyProtection="1">
      <alignment horizontal="center"/>
    </xf>
    <xf numFmtId="0" fontId="11" fillId="9" borderId="0" xfId="0" applyFont="1" applyFill="1" applyAlignment="1" applyProtection="1">
      <alignment horizontal="center"/>
    </xf>
    <xf numFmtId="0" fontId="11" fillId="9" borderId="16" xfId="0" applyFont="1" applyFill="1" applyBorder="1" applyAlignment="1" applyProtection="1">
      <alignment horizontal="center"/>
    </xf>
    <xf numFmtId="0" fontId="11" fillId="9" borderId="0" xfId="0" applyFont="1" applyFill="1" applyAlignment="1" applyProtection="1">
      <alignment horizontal="left"/>
    </xf>
    <xf numFmtId="0" fontId="17" fillId="0" borderId="0" xfId="0" applyFont="1" applyFill="1" applyBorder="1" applyAlignment="1" applyProtection="1"/>
    <xf numFmtId="0" fontId="20" fillId="9" borderId="1" xfId="0" applyFont="1" applyFill="1" applyBorder="1" applyAlignment="1" applyProtection="1">
      <alignment horizontal="center"/>
    </xf>
    <xf numFmtId="2" fontId="11" fillId="0" borderId="4" xfId="0" applyNumberFormat="1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/>
    </xf>
    <xf numFmtId="0" fontId="11" fillId="6" borderId="0" xfId="0" applyFont="1" applyFill="1" applyBorder="1" applyAlignment="1" applyProtection="1">
      <alignment horizontal="center"/>
    </xf>
    <xf numFmtId="0" fontId="11" fillId="0" borderId="16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left"/>
    </xf>
    <xf numFmtId="0" fontId="21" fillId="0" borderId="36" xfId="0" applyFont="1" applyFill="1" applyBorder="1" applyAlignment="1" applyProtection="1">
      <alignment horizontal="center"/>
      <protection locked="0"/>
    </xf>
    <xf numFmtId="16" fontId="21" fillId="0" borderId="38" xfId="0" applyNumberFormat="1" applyFont="1" applyFill="1" applyBorder="1" applyAlignment="1" applyProtection="1">
      <alignment horizontal="center"/>
      <protection locked="0"/>
    </xf>
    <xf numFmtId="0" fontId="21" fillId="0" borderId="51" xfId="0" applyFont="1" applyFill="1" applyBorder="1" applyAlignment="1" applyProtection="1">
      <alignment horizontal="center"/>
      <protection locked="0"/>
    </xf>
    <xf numFmtId="0" fontId="21" fillId="0" borderId="50" xfId="0" applyFont="1" applyFill="1" applyBorder="1" applyAlignment="1" applyProtection="1">
      <alignment horizontal="center"/>
      <protection locked="0"/>
    </xf>
    <xf numFmtId="0" fontId="21" fillId="0" borderId="66" xfId="0" applyFont="1" applyFill="1" applyBorder="1" applyAlignment="1" applyProtection="1">
      <alignment horizontal="center"/>
      <protection locked="0"/>
    </xf>
    <xf numFmtId="0" fontId="21" fillId="0" borderId="38" xfId="0" applyFont="1" applyFill="1" applyBorder="1" applyAlignment="1" applyProtection="1">
      <alignment horizontal="center"/>
      <protection locked="0"/>
    </xf>
    <xf numFmtId="0" fontId="21" fillId="0" borderId="46" xfId="0" applyFont="1" applyFill="1" applyBorder="1" applyAlignment="1" applyProtection="1">
      <alignment horizontal="center"/>
      <protection locked="0"/>
    </xf>
    <xf numFmtId="0" fontId="21" fillId="0" borderId="41" xfId="0" applyFont="1" applyFill="1" applyBorder="1" applyAlignment="1" applyProtection="1">
      <alignment horizontal="center"/>
      <protection locked="0"/>
    </xf>
    <xf numFmtId="0" fontId="21" fillId="0" borderId="63" xfId="0" applyFont="1" applyFill="1" applyBorder="1" applyAlignment="1" applyProtection="1">
      <alignment horizontal="center"/>
      <protection locked="0"/>
    </xf>
    <xf numFmtId="0" fontId="21" fillId="0" borderId="47" xfId="0" applyFont="1" applyFill="1" applyBorder="1" applyAlignment="1" applyProtection="1">
      <alignment horizontal="center"/>
      <protection locked="0"/>
    </xf>
    <xf numFmtId="0" fontId="21" fillId="0" borderId="42" xfId="0" applyFont="1" applyFill="1" applyBorder="1" applyAlignment="1" applyProtection="1">
      <alignment horizontal="center"/>
      <protection locked="0"/>
    </xf>
    <xf numFmtId="0" fontId="21" fillId="0" borderId="48" xfId="0" applyFont="1" applyFill="1" applyBorder="1" applyAlignment="1" applyProtection="1">
      <alignment horizontal="center"/>
      <protection locked="0"/>
    </xf>
    <xf numFmtId="0" fontId="21" fillId="0" borderId="45" xfId="0" applyFont="1" applyFill="1" applyBorder="1" applyAlignment="1" applyProtection="1">
      <alignment horizontal="center"/>
      <protection locked="0"/>
    </xf>
    <xf numFmtId="0" fontId="21" fillId="0" borderId="67" xfId="0" applyFont="1" applyFill="1" applyBorder="1" applyAlignment="1" applyProtection="1">
      <alignment horizontal="center"/>
      <protection locked="0"/>
    </xf>
    <xf numFmtId="0" fontId="13" fillId="0" borderId="56" xfId="0" applyFont="1" applyFill="1" applyBorder="1" applyAlignment="1" applyProtection="1">
      <alignment horizontal="center" vertical="center" shrinkToFit="1"/>
      <protection hidden="1"/>
    </xf>
    <xf numFmtId="0" fontId="13" fillId="0" borderId="57" xfId="0" applyFont="1" applyFill="1" applyBorder="1" applyAlignment="1" applyProtection="1">
      <alignment horizontal="center" vertical="center" shrinkToFit="1"/>
      <protection hidden="1"/>
    </xf>
    <xf numFmtId="0" fontId="13" fillId="0" borderId="55" xfId="0" applyFont="1" applyFill="1" applyBorder="1" applyAlignment="1" applyProtection="1">
      <alignment horizontal="center" vertical="center" shrinkToFit="1"/>
      <protection hidden="1"/>
    </xf>
    <xf numFmtId="0" fontId="13" fillId="0" borderId="30" xfId="0" applyFont="1" applyFill="1" applyBorder="1" applyAlignment="1" applyProtection="1">
      <alignment horizontal="center" vertical="center" shrinkToFit="1"/>
      <protection hidden="1"/>
    </xf>
    <xf numFmtId="0" fontId="13" fillId="0" borderId="64" xfId="0" applyFont="1" applyFill="1" applyBorder="1" applyAlignment="1" applyProtection="1">
      <alignment horizontal="center" vertical="center" shrinkToFit="1"/>
      <protection hidden="1"/>
    </xf>
    <xf numFmtId="0" fontId="13" fillId="0" borderId="18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187" fontId="10" fillId="0" borderId="39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0" fillId="4" borderId="49" xfId="0" applyFont="1" applyFill="1" applyBorder="1" applyAlignment="1" applyProtection="1">
      <alignment horizontal="center" vertical="center" shrinkToFit="1"/>
      <protection hidden="1"/>
    </xf>
    <xf numFmtId="0" fontId="10" fillId="0" borderId="46" xfId="0" applyFont="1" applyBorder="1" applyAlignment="1" applyProtection="1">
      <alignment horizontal="center" vertical="center" shrinkToFit="1"/>
      <protection hidden="1"/>
    </xf>
    <xf numFmtId="0" fontId="10" fillId="4" borderId="38" xfId="0" applyFont="1" applyFill="1" applyBorder="1" applyAlignment="1" applyProtection="1">
      <alignment horizontal="center" vertical="center" shrinkToFit="1"/>
      <protection hidden="1"/>
    </xf>
    <xf numFmtId="0" fontId="10" fillId="0" borderId="38" xfId="0" applyFont="1" applyFill="1" applyBorder="1" applyAlignment="1" applyProtection="1">
      <alignment horizontal="center" vertical="center" shrinkToFit="1"/>
      <protection hidden="1"/>
    </xf>
    <xf numFmtId="0" fontId="24" fillId="0" borderId="0" xfId="0" applyFont="1" applyAlignment="1" applyProtection="1">
      <alignment horizontal="center" vertical="center" shrinkToFit="1"/>
      <protection hidden="1"/>
    </xf>
    <xf numFmtId="0" fontId="10" fillId="4" borderId="0" xfId="0" applyFont="1" applyFill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25" fillId="0" borderId="38" xfId="0" applyFont="1" applyFill="1" applyBorder="1" applyAlignment="1" applyProtection="1">
      <alignment horizontal="center" vertical="center" shrinkToFit="1"/>
      <protection locked="0"/>
    </xf>
    <xf numFmtId="0" fontId="25" fillId="0" borderId="42" xfId="0" applyFont="1" applyFill="1" applyBorder="1" applyAlignment="1" applyProtection="1">
      <alignment horizontal="center" vertical="center" shrinkToFit="1"/>
      <protection locked="0"/>
    </xf>
    <xf numFmtId="0" fontId="25" fillId="0" borderId="43" xfId="0" applyFont="1" applyFill="1" applyBorder="1" applyAlignment="1" applyProtection="1">
      <alignment horizontal="center" vertical="center" shrinkToFit="1"/>
      <protection locked="0"/>
    </xf>
    <xf numFmtId="0" fontId="25" fillId="0" borderId="44" xfId="0" applyFont="1" applyFill="1" applyBorder="1" applyAlignment="1" applyProtection="1">
      <alignment vertical="center" shrinkToFit="1"/>
      <protection locked="0"/>
    </xf>
    <xf numFmtId="0" fontId="25" fillId="0" borderId="45" xfId="0" applyFont="1" applyFill="1" applyBorder="1" applyAlignment="1" applyProtection="1">
      <alignment vertical="center" shrinkToFit="1"/>
      <protection locked="0"/>
    </xf>
    <xf numFmtId="0" fontId="25" fillId="0" borderId="37" xfId="0" applyFont="1" applyBorder="1" applyAlignment="1" applyProtection="1">
      <alignment horizontal="center" vertical="center" shrinkToFit="1"/>
      <protection locked="0"/>
    </xf>
    <xf numFmtId="0" fontId="25" fillId="0" borderId="69" xfId="0" applyFont="1" applyBorder="1" applyAlignment="1" applyProtection="1">
      <alignment vertical="center" shrinkToFit="1"/>
      <protection locked="0"/>
    </xf>
    <xf numFmtId="0" fontId="25" fillId="0" borderId="70" xfId="0" applyFont="1" applyBorder="1" applyAlignment="1" applyProtection="1">
      <alignment vertical="center" shrinkToFit="1"/>
      <protection locked="0"/>
    </xf>
    <xf numFmtId="0" fontId="25" fillId="0" borderId="39" xfId="0" applyFont="1" applyBorder="1" applyAlignment="1" applyProtection="1">
      <alignment horizontal="center" vertical="center" shrinkToFit="1"/>
      <protection locked="0"/>
    </xf>
    <xf numFmtId="0" fontId="25" fillId="0" borderId="40" xfId="0" applyFont="1" applyBorder="1" applyAlignment="1" applyProtection="1">
      <alignment vertical="center" shrinkToFit="1"/>
      <protection locked="0"/>
    </xf>
    <xf numFmtId="0" fontId="25" fillId="0" borderId="41" xfId="0" applyFont="1" applyBorder="1" applyAlignment="1" applyProtection="1">
      <alignment vertical="center" shrinkToFit="1"/>
      <protection locked="0"/>
    </xf>
    <xf numFmtId="0" fontId="25" fillId="0" borderId="40" xfId="1" applyFont="1" applyBorder="1" applyAlignment="1" applyProtection="1">
      <alignment vertical="center" shrinkToFit="1"/>
      <protection locked="0"/>
    </xf>
    <xf numFmtId="0" fontId="25" fillId="0" borderId="41" xfId="1" applyFont="1" applyBorder="1" applyAlignment="1" applyProtection="1">
      <alignment vertical="center" shrinkToFit="1"/>
      <protection locked="0"/>
    </xf>
    <xf numFmtId="0" fontId="17" fillId="6" borderId="34" xfId="0" applyFont="1" applyFill="1" applyBorder="1" applyAlignment="1" applyProtection="1">
      <alignment horizontal="center"/>
    </xf>
    <xf numFmtId="0" fontId="17" fillId="6" borderId="17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" xfId="0" applyFont="1" applyFill="1" applyBorder="1" applyAlignment="1" applyProtection="1">
      <alignment horizontal="center"/>
    </xf>
    <xf numFmtId="0" fontId="17" fillId="6" borderId="34" xfId="0" applyFont="1" applyFill="1" applyBorder="1" applyAlignment="1" applyProtection="1">
      <alignment horizontal="center"/>
    </xf>
    <xf numFmtId="0" fontId="17" fillId="6" borderId="17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/>
    </xf>
    <xf numFmtId="0" fontId="17" fillId="2" borderId="1" xfId="0" applyFont="1" applyFill="1" applyBorder="1" applyAlignment="1" applyProtection="1">
      <alignment horizontal="center"/>
    </xf>
    <xf numFmtId="0" fontId="17" fillId="2" borderId="4" xfId="0" applyFont="1" applyFill="1" applyBorder="1" applyAlignment="1" applyProtection="1">
      <alignment horizontal="center"/>
    </xf>
    <xf numFmtId="0" fontId="17" fillId="2" borderId="5" xfId="0" applyFont="1" applyFill="1" applyBorder="1" applyAlignment="1" applyProtection="1">
      <alignment horizontal="center"/>
    </xf>
    <xf numFmtId="0" fontId="17" fillId="9" borderId="1" xfId="0" applyFont="1" applyFill="1" applyBorder="1" applyAlignment="1" applyProtection="1">
      <alignment horizontal="center"/>
    </xf>
    <xf numFmtId="0" fontId="20" fillId="0" borderId="6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188" fontId="11" fillId="0" borderId="1" xfId="0" applyNumberFormat="1" applyFont="1" applyFill="1" applyBorder="1" applyAlignment="1" applyProtection="1">
      <alignment horizontal="center"/>
    </xf>
    <xf numFmtId="0" fontId="17" fillId="9" borderId="1" xfId="0" applyFont="1" applyFill="1" applyBorder="1" applyAlignment="1" applyProtection="1">
      <alignment horizontal="center" vertical="center"/>
    </xf>
    <xf numFmtId="0" fontId="17" fillId="9" borderId="4" xfId="0" applyFont="1" applyFill="1" applyBorder="1" applyAlignment="1" applyProtection="1">
      <alignment horizontal="center"/>
    </xf>
    <xf numFmtId="0" fontId="17" fillId="9" borderId="5" xfId="0" applyFont="1" applyFill="1" applyBorder="1" applyAlignment="1" applyProtection="1">
      <alignment horizontal="center"/>
    </xf>
    <xf numFmtId="0" fontId="19" fillId="6" borderId="34" xfId="0" applyFont="1" applyFill="1" applyBorder="1" applyAlignment="1" applyProtection="1">
      <alignment horizontal="center"/>
    </xf>
    <xf numFmtId="0" fontId="19" fillId="6" borderId="17" xfId="0" applyFont="1" applyFill="1" applyBorder="1" applyAlignment="1" applyProtection="1">
      <alignment horizontal="center"/>
    </xf>
    <xf numFmtId="0" fontId="17" fillId="7" borderId="1" xfId="0" applyFont="1" applyFill="1" applyBorder="1" applyAlignment="1" applyProtection="1">
      <alignment horizontal="center" vertical="center"/>
    </xf>
    <xf numFmtId="0" fontId="17" fillId="7" borderId="4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7" borderId="11" xfId="0" applyFont="1" applyFill="1" applyBorder="1" applyAlignment="1" applyProtection="1">
      <alignment horizontal="center" vertical="center"/>
    </xf>
    <xf numFmtId="0" fontId="17" fillId="7" borderId="9" xfId="0" applyFont="1" applyFill="1" applyBorder="1" applyAlignment="1" applyProtection="1">
      <alignment horizontal="center" vertical="center"/>
    </xf>
    <xf numFmtId="0" fontId="17" fillId="7" borderId="12" xfId="0" applyFont="1" applyFill="1" applyBorder="1" applyAlignment="1" applyProtection="1">
      <alignment horizontal="center" vertical="center"/>
    </xf>
    <xf numFmtId="0" fontId="17" fillId="7" borderId="15" xfId="0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horizontal="center" vertical="center"/>
    </xf>
    <xf numFmtId="0" fontId="17" fillId="7" borderId="16" xfId="0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horizontal="center" vertical="center"/>
    </xf>
    <xf numFmtId="0" fontId="17" fillId="7" borderId="14" xfId="0" applyFont="1" applyFill="1" applyBorder="1" applyAlignment="1" applyProtection="1">
      <alignment horizontal="center" vertical="center"/>
    </xf>
    <xf numFmtId="0" fontId="17" fillId="7" borderId="6" xfId="0" applyFont="1" applyFill="1" applyBorder="1" applyAlignment="1" applyProtection="1">
      <alignment horizontal="center" vertical="center"/>
    </xf>
    <xf numFmtId="0" fontId="17" fillId="7" borderId="10" xfId="0" applyFont="1" applyFill="1" applyBorder="1" applyAlignment="1" applyProtection="1">
      <alignment horizontal="center" vertical="center"/>
    </xf>
    <xf numFmtId="0" fontId="17" fillId="7" borderId="7" xfId="0" applyFont="1" applyFill="1" applyBorder="1" applyAlignment="1" applyProtection="1">
      <alignment horizontal="center" vertical="center"/>
    </xf>
    <xf numFmtId="0" fontId="17" fillId="8" borderId="0" xfId="0" applyFont="1" applyFill="1" applyAlignment="1" applyProtection="1">
      <alignment horizontal="center"/>
    </xf>
    <xf numFmtId="0" fontId="17" fillId="8" borderId="1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17" fillId="0" borderId="8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center"/>
    </xf>
    <xf numFmtId="0" fontId="17" fillId="7" borderId="6" xfId="0" applyFont="1" applyFill="1" applyBorder="1" applyAlignment="1" applyProtection="1">
      <alignment horizontal="center" vertical="center" shrinkToFit="1"/>
    </xf>
    <xf numFmtId="0" fontId="17" fillId="7" borderId="10" xfId="0" applyFont="1" applyFill="1" applyBorder="1" applyAlignment="1" applyProtection="1">
      <alignment horizontal="center" vertical="center" shrinkToFit="1"/>
    </xf>
    <xf numFmtId="0" fontId="17" fillId="7" borderId="7" xfId="0" applyFont="1" applyFill="1" applyBorder="1" applyAlignment="1" applyProtection="1">
      <alignment horizontal="center" vertical="center" shrinkToFit="1"/>
    </xf>
    <xf numFmtId="0" fontId="17" fillId="8" borderId="31" xfId="0" applyFont="1" applyFill="1" applyBorder="1" applyAlignment="1" applyProtection="1">
      <alignment horizontal="center"/>
    </xf>
    <xf numFmtId="0" fontId="17" fillId="8" borderId="32" xfId="0" applyFont="1" applyFill="1" applyBorder="1" applyAlignment="1" applyProtection="1">
      <alignment horizontal="center"/>
    </xf>
    <xf numFmtId="0" fontId="17" fillId="6" borderId="31" xfId="0" applyFont="1" applyFill="1" applyBorder="1" applyAlignment="1" applyProtection="1">
      <alignment horizontal="center"/>
    </xf>
    <xf numFmtId="0" fontId="17" fillId="6" borderId="32" xfId="0" applyFont="1" applyFill="1" applyBorder="1" applyAlignment="1" applyProtection="1">
      <alignment horizontal="center"/>
    </xf>
    <xf numFmtId="0" fontId="17" fillId="6" borderId="33" xfId="0" applyFont="1" applyFill="1" applyBorder="1" applyAlignment="1" applyProtection="1">
      <alignment horizontal="center"/>
    </xf>
    <xf numFmtId="0" fontId="20" fillId="2" borderId="9" xfId="0" applyFont="1" applyFill="1" applyBorder="1" applyAlignment="1" applyProtection="1">
      <alignment horizontal="center" vertical="center"/>
    </xf>
    <xf numFmtId="0" fontId="20" fillId="2" borderId="12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horizontal="center" vertical="center"/>
    </xf>
    <xf numFmtId="0" fontId="17" fillId="10" borderId="1" xfId="0" applyFont="1" applyFill="1" applyBorder="1" applyAlignment="1" applyProtection="1">
      <alignment horizontal="center"/>
    </xf>
    <xf numFmtId="188" fontId="11" fillId="0" borderId="4" xfId="0" applyNumberFormat="1" applyFont="1" applyFill="1" applyBorder="1" applyAlignment="1" applyProtection="1">
      <alignment horizontal="center"/>
    </xf>
    <xf numFmtId="188" fontId="11" fillId="0" borderId="5" xfId="0" applyNumberFormat="1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9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0" fontId="17" fillId="0" borderId="13" xfId="0" applyFont="1" applyFill="1" applyBorder="1" applyAlignment="1" applyProtection="1">
      <alignment horizontal="center"/>
    </xf>
    <xf numFmtId="0" fontId="17" fillId="0" borderId="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18" xfId="0" applyFont="1" applyFill="1" applyBorder="1" applyAlignment="1" applyProtection="1">
      <alignment horizontal="center" vertical="center" shrinkToFit="1"/>
      <protection hidden="1"/>
    </xf>
    <xf numFmtId="0" fontId="13" fillId="0" borderId="31" xfId="0" applyFont="1" applyFill="1" applyBorder="1" applyAlignment="1" applyProtection="1">
      <alignment horizontal="center" vertical="center" shrinkToFit="1"/>
      <protection hidden="1"/>
    </xf>
    <xf numFmtId="0" fontId="13" fillId="0" borderId="33" xfId="0" applyFont="1" applyFill="1" applyBorder="1" applyAlignment="1" applyProtection="1">
      <alignment horizontal="center" vertical="center" shrinkToFit="1"/>
      <protection hidden="1"/>
    </xf>
    <xf numFmtId="0" fontId="13" fillId="0" borderId="32" xfId="0" applyFont="1" applyFill="1" applyBorder="1" applyAlignment="1" applyProtection="1">
      <alignment horizontal="center" vertical="center" shrinkToFit="1"/>
      <protection hidden="1"/>
    </xf>
    <xf numFmtId="0" fontId="13" fillId="0" borderId="34" xfId="0" applyFont="1" applyFill="1" applyBorder="1" applyAlignment="1" applyProtection="1">
      <alignment horizontal="center" vertical="center" shrinkToFit="1"/>
      <protection hidden="1"/>
    </xf>
    <xf numFmtId="0" fontId="13" fillId="0" borderId="17" xfId="0" applyFont="1" applyFill="1" applyBorder="1" applyAlignment="1" applyProtection="1">
      <alignment horizontal="center" vertical="center" shrinkToFit="1"/>
      <protection hidden="1"/>
    </xf>
    <xf numFmtId="0" fontId="13" fillId="0" borderId="58" xfId="0" applyFont="1" applyFill="1" applyBorder="1" applyAlignment="1" applyProtection="1">
      <alignment horizontal="center" vertical="center" shrinkToFit="1"/>
      <protection hidden="1"/>
    </xf>
    <xf numFmtId="0" fontId="13" fillId="0" borderId="59" xfId="0" applyFont="1" applyFill="1" applyBorder="1" applyAlignment="1" applyProtection="1">
      <alignment horizontal="center" vertical="center" shrinkToFit="1"/>
      <protection hidden="1"/>
    </xf>
    <xf numFmtId="0" fontId="9" fillId="0" borderId="52" xfId="0" applyFont="1" applyFill="1" applyBorder="1" applyAlignment="1" applyProtection="1">
      <alignment horizontal="center" vertical="center" shrinkToFit="1"/>
      <protection hidden="1"/>
    </xf>
    <xf numFmtId="0" fontId="9" fillId="0" borderId="23" xfId="0" applyFont="1" applyFill="1" applyBorder="1" applyAlignment="1" applyProtection="1">
      <alignment horizontal="center" vertical="center" shrinkToFit="1"/>
      <protection hidden="1"/>
    </xf>
    <xf numFmtId="0" fontId="9" fillId="0" borderId="54" xfId="0" applyFont="1" applyFill="1" applyBorder="1" applyAlignment="1" applyProtection="1">
      <alignment horizontal="center" vertical="center" shrinkToFit="1"/>
      <protection hidden="1"/>
    </xf>
    <xf numFmtId="0" fontId="9" fillId="0" borderId="21" xfId="0" applyFont="1" applyFill="1" applyBorder="1" applyAlignment="1" applyProtection="1">
      <alignment horizontal="center" vertical="center" shrinkToFit="1"/>
      <protection hidden="1"/>
    </xf>
    <xf numFmtId="0" fontId="9" fillId="0" borderId="60" xfId="0" applyFont="1" applyFill="1" applyBorder="1" applyAlignment="1" applyProtection="1">
      <alignment horizontal="center" vertical="center" shrinkToFit="1"/>
      <protection hidden="1"/>
    </xf>
    <xf numFmtId="0" fontId="9" fillId="0" borderId="61" xfId="0" applyFont="1" applyFill="1" applyBorder="1" applyAlignment="1" applyProtection="1">
      <alignment horizontal="center" vertical="center" shrinkToFit="1"/>
      <protection hidden="1"/>
    </xf>
    <xf numFmtId="0" fontId="9" fillId="0" borderId="19" xfId="0" applyFont="1" applyFill="1" applyBorder="1" applyAlignment="1" applyProtection="1">
      <alignment horizontal="center" vertical="center" shrinkToFit="1"/>
      <protection hidden="1"/>
    </xf>
    <xf numFmtId="0" fontId="9" fillId="0" borderId="29" xfId="0" applyFont="1" applyFill="1" applyBorder="1" applyAlignment="1" applyProtection="1">
      <alignment horizontal="center" vertical="center" shrinkToFit="1"/>
      <protection hidden="1"/>
    </xf>
    <xf numFmtId="0" fontId="9" fillId="0" borderId="24" xfId="0" applyFont="1" applyFill="1" applyBorder="1" applyAlignment="1" applyProtection="1">
      <alignment horizontal="center" vertical="center" shrinkToFit="1"/>
      <protection hidden="1"/>
    </xf>
    <xf numFmtId="0" fontId="9" fillId="0" borderId="25" xfId="0" applyFont="1" applyFill="1" applyBorder="1" applyAlignment="1" applyProtection="1">
      <alignment horizontal="center" vertical="center" shrinkToFit="1"/>
      <protection hidden="1"/>
    </xf>
    <xf numFmtId="0" fontId="9" fillId="0" borderId="53" xfId="0" applyFont="1" applyFill="1" applyBorder="1" applyAlignment="1" applyProtection="1">
      <alignment horizontal="center" vertical="center" shrinkToFit="1"/>
      <protection hidden="1"/>
    </xf>
    <xf numFmtId="0" fontId="9" fillId="0" borderId="30" xfId="0" applyFont="1" applyFill="1" applyBorder="1" applyAlignment="1" applyProtection="1">
      <alignment horizontal="center" vertical="center" shrinkToFit="1"/>
      <protection hidden="1"/>
    </xf>
    <xf numFmtId="0" fontId="9" fillId="0" borderId="18" xfId="0" applyFont="1" applyFill="1" applyBorder="1" applyAlignment="1" applyProtection="1">
      <alignment horizontal="center" vertical="center" shrinkToFit="1"/>
      <protection hidden="1"/>
    </xf>
    <xf numFmtId="0" fontId="9" fillId="0" borderId="55" xfId="0" applyFont="1" applyFill="1" applyBorder="1" applyAlignment="1" applyProtection="1">
      <alignment horizontal="center" vertical="center" shrinkToFit="1"/>
      <protection hidden="1"/>
    </xf>
    <xf numFmtId="0" fontId="14" fillId="0" borderId="71" xfId="0" applyFont="1" applyBorder="1" applyAlignment="1" applyProtection="1">
      <alignment horizontal="left" vertical="center" shrinkToFit="1"/>
      <protection hidden="1"/>
    </xf>
    <xf numFmtId="0" fontId="14" fillId="0" borderId="72" xfId="0" applyFont="1" applyBorder="1" applyAlignment="1" applyProtection="1">
      <alignment horizontal="left" vertical="center" shrinkToFit="1"/>
      <protection hidden="1"/>
    </xf>
    <xf numFmtId="0" fontId="14" fillId="0" borderId="73" xfId="0" applyFont="1" applyBorder="1" applyAlignment="1" applyProtection="1">
      <alignment horizontal="left" vertical="center" shrinkToFit="1"/>
      <protection hidden="1"/>
    </xf>
    <xf numFmtId="0" fontId="10" fillId="0" borderId="74" xfId="0" applyFont="1" applyFill="1" applyBorder="1" applyAlignment="1" applyProtection="1">
      <alignment horizontal="center" vertical="center" shrinkToFit="1"/>
      <protection hidden="1"/>
    </xf>
    <xf numFmtId="187" fontId="10" fillId="0" borderId="71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75" xfId="0" applyFont="1" applyBorder="1" applyAlignment="1" applyProtection="1">
      <alignment horizontal="center" vertical="center" shrinkToFit="1"/>
      <protection hidden="1"/>
    </xf>
    <xf numFmtId="0" fontId="10" fillId="0" borderId="76" xfId="0" applyFont="1" applyBorder="1" applyAlignment="1" applyProtection="1">
      <alignment horizontal="center" vertical="center" shrinkToFit="1"/>
      <protection hidden="1"/>
    </xf>
    <xf numFmtId="0" fontId="10" fillId="0" borderId="73" xfId="0" applyFont="1" applyBorder="1" applyAlignment="1" applyProtection="1">
      <alignment horizontal="center" vertical="center" shrinkToFit="1"/>
      <protection hidden="1"/>
    </xf>
    <xf numFmtId="0" fontId="10" fillId="0" borderId="71" xfId="0" applyFont="1" applyBorder="1" applyAlignment="1" applyProtection="1">
      <alignment horizontal="center" vertical="center" shrinkToFit="1"/>
      <protection hidden="1"/>
    </xf>
    <xf numFmtId="0" fontId="14" fillId="0" borderId="39" xfId="0" applyFont="1" applyBorder="1" applyAlignment="1" applyProtection="1">
      <alignment horizontal="left" vertical="center" shrinkToFit="1"/>
      <protection hidden="1"/>
    </xf>
    <xf numFmtId="0" fontId="14" fillId="0" borderId="40" xfId="0" applyFont="1" applyBorder="1" applyAlignment="1" applyProtection="1">
      <alignment horizontal="left" vertical="center" shrinkToFit="1"/>
      <protection hidden="1"/>
    </xf>
    <xf numFmtId="0" fontId="14" fillId="0" borderId="41" xfId="0" applyFont="1" applyBorder="1" applyAlignment="1" applyProtection="1">
      <alignment horizontal="left" vertical="center" shrinkToFit="1"/>
      <protection hidden="1"/>
    </xf>
    <xf numFmtId="0" fontId="10" fillId="0" borderId="47" xfId="0" applyFont="1" applyBorder="1" applyAlignment="1" applyProtection="1">
      <alignment horizontal="center" vertical="center" shrinkToFit="1"/>
      <protection hidden="1"/>
    </xf>
    <xf numFmtId="0" fontId="10" fillId="0" borderId="41" xfId="0" applyFont="1" applyBorder="1" applyAlignment="1" applyProtection="1">
      <alignment horizontal="center" vertical="center" shrinkToFit="1"/>
      <protection hidden="1"/>
    </xf>
    <xf numFmtId="0" fontId="10" fillId="0" borderId="39" xfId="0" applyFont="1" applyBorder="1" applyAlignment="1" applyProtection="1">
      <alignment horizontal="center" vertical="center" shrinkToFit="1"/>
      <protection hidden="1"/>
    </xf>
    <xf numFmtId="0" fontId="14" fillId="0" borderId="77" xfId="0" applyFont="1" applyBorder="1" applyAlignment="1" applyProtection="1">
      <alignment horizontal="left" vertical="center" shrinkToFit="1"/>
      <protection hidden="1"/>
    </xf>
    <xf numFmtId="0" fontId="14" fillId="0" borderId="78" xfId="0" applyFont="1" applyBorder="1" applyAlignment="1" applyProtection="1">
      <alignment horizontal="left" vertical="center" shrinkToFit="1"/>
      <protection hidden="1"/>
    </xf>
    <xf numFmtId="0" fontId="14" fillId="0" borderId="79" xfId="0" applyFont="1" applyBorder="1" applyAlignment="1" applyProtection="1">
      <alignment horizontal="left" vertical="center" shrinkToFit="1"/>
      <protection hidden="1"/>
    </xf>
    <xf numFmtId="0" fontId="10" fillId="0" borderId="80" xfId="0" applyFont="1" applyFill="1" applyBorder="1" applyAlignment="1" applyProtection="1">
      <alignment horizontal="center" vertical="center" shrinkToFit="1"/>
      <protection hidden="1"/>
    </xf>
    <xf numFmtId="187" fontId="10" fillId="0" borderId="77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81" xfId="0" applyFont="1" applyBorder="1" applyAlignment="1" applyProtection="1">
      <alignment horizontal="center" vertical="center" shrinkToFit="1"/>
      <protection hidden="1"/>
    </xf>
    <xf numFmtId="0" fontId="10" fillId="0" borderId="82" xfId="0" applyFont="1" applyBorder="1" applyAlignment="1" applyProtection="1">
      <alignment horizontal="center" vertical="center" shrinkToFit="1"/>
      <protection hidden="1"/>
    </xf>
    <xf numFmtId="0" fontId="10" fillId="0" borderId="79" xfId="0" applyFont="1" applyBorder="1" applyAlignment="1" applyProtection="1">
      <alignment horizontal="center" vertical="center" shrinkToFit="1"/>
      <protection hidden="1"/>
    </xf>
    <xf numFmtId="0" fontId="10" fillId="0" borderId="77" xfId="0" applyFont="1" applyBorder="1" applyAlignment="1" applyProtection="1">
      <alignment horizontal="center" vertical="center" shrinkToFit="1"/>
      <protection hidden="1"/>
    </xf>
    <xf numFmtId="0" fontId="10" fillId="4" borderId="80" xfId="0" applyFont="1" applyFill="1" applyBorder="1" applyAlignment="1" applyProtection="1">
      <alignment horizontal="center" vertical="center" shrinkToFit="1"/>
      <protection hidden="1"/>
    </xf>
    <xf numFmtId="189" fontId="21" fillId="0" borderId="36" xfId="0" applyNumberFormat="1" applyFont="1" applyFill="1" applyBorder="1" applyAlignment="1" applyProtection="1">
      <alignment horizontal="center"/>
      <protection locked="0"/>
    </xf>
    <xf numFmtId="189" fontId="21" fillId="0" borderId="38" xfId="0" applyNumberFormat="1" applyFont="1" applyFill="1" applyBorder="1" applyAlignment="1" applyProtection="1">
      <alignment horizontal="center"/>
      <protection locked="0"/>
    </xf>
    <xf numFmtId="189" fontId="10" fillId="0" borderId="74" xfId="0" applyNumberFormat="1" applyFont="1" applyFill="1" applyBorder="1" applyAlignment="1" applyProtection="1">
      <alignment horizontal="center" vertical="center" shrinkToFit="1"/>
      <protection hidden="1"/>
    </xf>
    <xf numFmtId="189" fontId="10" fillId="0" borderId="38" xfId="0" applyNumberFormat="1" applyFont="1" applyFill="1" applyBorder="1" applyAlignment="1" applyProtection="1">
      <alignment horizontal="center" vertical="center" shrinkToFit="1"/>
      <protection hidden="1"/>
    </xf>
    <xf numFmtId="189" fontId="10" fillId="0" borderId="80" xfId="0" applyNumberFormat="1" applyFont="1" applyFill="1" applyBorder="1" applyAlignment="1" applyProtection="1">
      <alignment horizontal="center" vertical="center" shrinkToFit="1"/>
      <protection hidden="1"/>
    </xf>
    <xf numFmtId="189" fontId="21" fillId="0" borderId="42" xfId="0" applyNumberFormat="1" applyFont="1" applyFill="1" applyBorder="1" applyAlignment="1" applyProtection="1">
      <alignment horizontal="center"/>
      <protection locked="0"/>
    </xf>
    <xf numFmtId="16" fontId="21" fillId="0" borderId="42" xfId="0" applyNumberFormat="1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center"/>
    </xf>
    <xf numFmtId="0" fontId="21" fillId="0" borderId="28" xfId="0" applyFont="1" applyFill="1" applyBorder="1" applyAlignment="1" applyProtection="1">
      <alignment horizontal="center"/>
    </xf>
    <xf numFmtId="0" fontId="21" fillId="0" borderId="3" xfId="0" applyFont="1" applyFill="1" applyBorder="1" applyAlignment="1" applyProtection="1">
      <alignment horizontal="left"/>
    </xf>
    <xf numFmtId="0" fontId="21" fillId="0" borderId="18" xfId="0" applyFont="1" applyFill="1" applyBorder="1" applyAlignment="1" applyProtection="1">
      <alignment horizontal="center"/>
    </xf>
    <xf numFmtId="16" fontId="21" fillId="0" borderId="36" xfId="0" applyNumberFormat="1" applyFont="1" applyFill="1" applyBorder="1" applyAlignment="1" applyProtection="1">
      <alignment horizontal="center"/>
      <protection locked="0"/>
    </xf>
    <xf numFmtId="14" fontId="21" fillId="0" borderId="83" xfId="0" applyNumberFormat="1" applyFont="1" applyFill="1" applyBorder="1" applyAlignment="1" applyProtection="1">
      <alignment horizontal="center"/>
      <protection locked="0"/>
    </xf>
    <xf numFmtId="14" fontId="21" fillId="0" borderId="47" xfId="0" applyNumberFormat="1" applyFont="1" applyFill="1" applyBorder="1" applyAlignment="1" applyProtection="1">
      <alignment horizontal="center"/>
      <protection locked="0"/>
    </xf>
    <xf numFmtId="0" fontId="25" fillId="0" borderId="39" xfId="0" applyFont="1" applyFill="1" applyBorder="1" applyAlignment="1" applyProtection="1">
      <alignment horizontal="center" vertical="center" shrinkToFit="1"/>
      <protection locked="0"/>
    </xf>
    <xf numFmtId="0" fontId="25" fillId="0" borderId="40" xfId="0" applyFont="1" applyFill="1" applyBorder="1" applyAlignment="1" applyProtection="1">
      <alignment vertical="center" shrinkToFit="1"/>
      <protection locked="0"/>
    </xf>
    <xf numFmtId="0" fontId="25" fillId="0" borderId="41" xfId="0" applyFont="1" applyFill="1" applyBorder="1" applyAlignment="1" applyProtection="1">
      <alignment vertical="center" shrinkToFit="1"/>
      <protection locked="0"/>
    </xf>
    <xf numFmtId="14" fontId="21" fillId="0" borderId="84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FF99"/>
      <color rgb="FFFFCCFF"/>
      <color rgb="FFCC99FF"/>
      <color rgb="FFCC66FF"/>
      <color rgb="FF99FF33"/>
      <color rgb="FFFFFF66"/>
      <color rgb="FF99FF66"/>
      <color rgb="FFCCFF33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113"/>
  <sheetViews>
    <sheetView zoomScale="90" zoomScaleNormal="90" workbookViewId="0">
      <pane ySplit="5" topLeftCell="A28" activePane="bottomLeft" state="frozen"/>
      <selection pane="bottomLeft" activeCell="C14" sqref="C14:E23"/>
    </sheetView>
  </sheetViews>
  <sheetFormatPr defaultColWidth="9.140625" defaultRowHeight="22.5" x14ac:dyDescent="0.45"/>
  <cols>
    <col min="1" max="1" width="7.42578125" style="6" customWidth="1"/>
    <col min="2" max="2" width="10.5703125" style="45" customWidth="1"/>
    <col min="3" max="3" width="6.28515625" style="6" customWidth="1"/>
    <col min="4" max="4" width="12.85546875" style="6" customWidth="1"/>
    <col min="5" max="5" width="15.7109375" style="46" customWidth="1"/>
    <col min="6" max="6" width="7.5703125" style="6" customWidth="1"/>
    <col min="7" max="7" width="6.42578125" style="6" customWidth="1"/>
    <col min="8" max="8" width="12.140625" style="6" customWidth="1"/>
    <col min="9" max="9" width="8.140625" style="6" customWidth="1"/>
    <col min="10" max="10" width="12.7109375" style="6" customWidth="1"/>
    <col min="11" max="15" width="16.85546875" style="6" customWidth="1"/>
    <col min="16" max="16" width="16.28515625" style="6" customWidth="1"/>
    <col min="17" max="17" width="9.140625" style="27"/>
    <col min="18" max="18" width="12.140625" style="27" customWidth="1"/>
    <col min="19" max="19" width="9.85546875" style="27" customWidth="1"/>
    <col min="20" max="20" width="12.42578125" style="27" customWidth="1"/>
    <col min="21" max="21" width="9.7109375" style="27" customWidth="1"/>
    <col min="22" max="22" width="14.28515625" style="27" customWidth="1"/>
    <col min="23" max="23" width="10" style="27" customWidth="1"/>
    <col min="24" max="24" width="14.85546875" style="27" customWidth="1"/>
    <col min="25" max="25" width="10.28515625" style="27" customWidth="1"/>
    <col min="26" max="27" width="12.85546875" style="27" customWidth="1"/>
    <col min="28" max="28" width="10.42578125" style="27" customWidth="1"/>
    <col min="29" max="29" width="13.5703125" style="27" customWidth="1"/>
    <col min="30" max="30" width="10.42578125" style="27" customWidth="1"/>
    <col min="31" max="31" width="13.5703125" style="27" customWidth="1"/>
    <col min="32" max="16384" width="9.140625" style="6"/>
  </cols>
  <sheetData>
    <row r="1" spans="1:31" s="2" customFormat="1" ht="30" x14ac:dyDescent="0.4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</row>
    <row r="2" spans="1:31" s="2" customFormat="1" ht="30.75" thickBot="1" x14ac:dyDescent="0.7">
      <c r="A2" s="97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</row>
    <row r="3" spans="1:31" ht="24" thickBot="1" x14ac:dyDescent="0.55000000000000004">
      <c r="A3" s="115" t="s">
        <v>0</v>
      </c>
      <c r="B3" s="134" t="s">
        <v>58</v>
      </c>
      <c r="C3" s="118" t="s">
        <v>1</v>
      </c>
      <c r="D3" s="119"/>
      <c r="E3" s="120"/>
      <c r="F3" s="115" t="s">
        <v>2</v>
      </c>
      <c r="G3" s="115" t="s">
        <v>3</v>
      </c>
      <c r="H3" s="126" t="s">
        <v>5</v>
      </c>
      <c r="I3" s="115" t="s">
        <v>4</v>
      </c>
      <c r="J3" s="116" t="s">
        <v>6</v>
      </c>
      <c r="K3" s="137" t="s">
        <v>66</v>
      </c>
      <c r="L3" s="138"/>
      <c r="M3" s="138"/>
      <c r="N3" s="138"/>
      <c r="O3" s="138"/>
      <c r="P3" s="3" t="s">
        <v>64</v>
      </c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49.15" customHeight="1" thickBot="1" x14ac:dyDescent="0.55000000000000004">
      <c r="A4" s="115"/>
      <c r="B4" s="135"/>
      <c r="C4" s="121"/>
      <c r="D4" s="122"/>
      <c r="E4" s="123"/>
      <c r="F4" s="115"/>
      <c r="G4" s="115"/>
      <c r="H4" s="127"/>
      <c r="I4" s="115"/>
      <c r="J4" s="116"/>
      <c r="K4" s="1" t="s">
        <v>47</v>
      </c>
      <c r="L4" s="7" t="s">
        <v>48</v>
      </c>
      <c r="M4" s="8" t="s">
        <v>49</v>
      </c>
      <c r="N4" s="9" t="s">
        <v>50</v>
      </c>
      <c r="O4" s="10" t="s">
        <v>51</v>
      </c>
      <c r="P4" s="11" t="s">
        <v>67</v>
      </c>
      <c r="Q4" s="95" t="s">
        <v>24</v>
      </c>
      <c r="R4" s="96"/>
      <c r="S4" s="95" t="s">
        <v>25</v>
      </c>
      <c r="T4" s="96"/>
      <c r="U4" s="95" t="s">
        <v>26</v>
      </c>
      <c r="V4" s="96"/>
      <c r="W4" s="113" t="s">
        <v>27</v>
      </c>
      <c r="X4" s="114"/>
      <c r="Y4" s="139" t="s">
        <v>23</v>
      </c>
      <c r="Z4" s="140"/>
      <c r="AA4" s="141"/>
      <c r="AB4" s="95" t="s">
        <v>28</v>
      </c>
      <c r="AC4" s="96"/>
      <c r="AD4" s="95" t="s">
        <v>68</v>
      </c>
      <c r="AE4" s="96"/>
    </row>
    <row r="5" spans="1:31" ht="24" thickBot="1" x14ac:dyDescent="0.55000000000000004">
      <c r="A5" s="115"/>
      <c r="B5" s="136"/>
      <c r="C5" s="124"/>
      <c r="D5" s="124"/>
      <c r="E5" s="125"/>
      <c r="F5" s="115"/>
      <c r="G5" s="115"/>
      <c r="H5" s="128"/>
      <c r="I5" s="115"/>
      <c r="J5" s="116"/>
      <c r="K5" s="12" t="s">
        <v>59</v>
      </c>
      <c r="L5" s="12" t="s">
        <v>60</v>
      </c>
      <c r="M5" s="13" t="s">
        <v>61</v>
      </c>
      <c r="N5" s="14" t="s">
        <v>62</v>
      </c>
      <c r="O5" s="12" t="s">
        <v>63</v>
      </c>
      <c r="P5" s="15" t="s">
        <v>65</v>
      </c>
      <c r="Q5" s="90" t="s">
        <v>19</v>
      </c>
      <c r="R5" s="91" t="s">
        <v>22</v>
      </c>
      <c r="S5" s="90" t="s">
        <v>19</v>
      </c>
      <c r="T5" s="91" t="s">
        <v>22</v>
      </c>
      <c r="U5" s="90" t="s">
        <v>19</v>
      </c>
      <c r="V5" s="91" t="s">
        <v>22</v>
      </c>
      <c r="W5" s="90" t="s">
        <v>19</v>
      </c>
      <c r="X5" s="91" t="s">
        <v>22</v>
      </c>
      <c r="Y5" s="90" t="s">
        <v>19</v>
      </c>
      <c r="Z5" s="91" t="s">
        <v>22</v>
      </c>
      <c r="AA5" s="16" t="s">
        <v>52</v>
      </c>
      <c r="AB5" s="90" t="s">
        <v>19</v>
      </c>
      <c r="AC5" s="91" t="s">
        <v>22</v>
      </c>
      <c r="AD5" s="90" t="s">
        <v>19</v>
      </c>
      <c r="AE5" s="91" t="s">
        <v>22</v>
      </c>
    </row>
    <row r="6" spans="1:31" s="21" customFormat="1" ht="25.5" x14ac:dyDescent="0.5">
      <c r="A6" s="47">
        <v>1</v>
      </c>
      <c r="B6" s="77">
        <v>20226</v>
      </c>
      <c r="C6" s="82" t="s">
        <v>54</v>
      </c>
      <c r="D6" s="83" t="s">
        <v>70</v>
      </c>
      <c r="E6" s="84" t="s">
        <v>71</v>
      </c>
      <c r="F6" s="47">
        <v>1</v>
      </c>
      <c r="G6" s="47">
        <v>13</v>
      </c>
      <c r="H6" s="204">
        <v>36934</v>
      </c>
      <c r="I6" s="215" t="s">
        <v>69</v>
      </c>
      <c r="J6" s="216">
        <v>43151</v>
      </c>
      <c r="K6" s="49">
        <v>3</v>
      </c>
      <c r="L6" s="50">
        <v>2</v>
      </c>
      <c r="M6" s="49">
        <v>1</v>
      </c>
      <c r="N6" s="50">
        <v>3</v>
      </c>
      <c r="O6" s="49">
        <v>6</v>
      </c>
      <c r="P6" s="51"/>
      <c r="Q6" s="17">
        <f>SUM(K6:K6)</f>
        <v>3</v>
      </c>
      <c r="R6" s="18" t="str">
        <f>IF(Q6&gt;6,"มีปัญหา",IF(Q6=6,"เสี่ยง",IF(Q6=5,"ปกติ",IF(Q6=4,"ปกติ",IF(Q6=3,"ปกติ",IF(Q6=2,"ปกติ",IF(Q6=1,"ปกติ",IF(Q6=0,"ปกติ","-"))))))))</f>
        <v>ปกติ</v>
      </c>
      <c r="S6" s="17">
        <f>SUM(L6:L6)</f>
        <v>2</v>
      </c>
      <c r="T6" s="19" t="str">
        <f t="shared" ref="T6:T55" si="0">IF(S6&gt;5,"มีปัญหา",IF(S6=5,"เสี่ยง",IF(S6=4,"ปกติ",IF(S6=3,"ปกติ",IF(S6=2,"ปกติ",IF(S6=1,"ปกติ",IF(S6&gt;=0,"ปกติ","-")))))))</f>
        <v>ปกติ</v>
      </c>
      <c r="U6" s="17">
        <f>SUM(M6:M6)</f>
        <v>1</v>
      </c>
      <c r="V6" s="18" t="str">
        <f>IF(U6&gt;6,"มีปัญหา",IF(U6=6,"เสี่ยง",IF(U6&gt;=0,"ปกติ","-")))</f>
        <v>ปกติ</v>
      </c>
      <c r="W6" s="17">
        <f>SUM(N6:N6)</f>
        <v>3</v>
      </c>
      <c r="X6" s="18" t="str">
        <f>IF(W6&gt;4,"มีปัญหา",IF(W6=4,"เสี่ยง",IF(W6&gt;=0,"ปกติ","-")))</f>
        <v>ปกติ</v>
      </c>
      <c r="Y6" s="17">
        <f>SUM(O6:O6)</f>
        <v>6</v>
      </c>
      <c r="Z6" s="18" t="str">
        <f>IF(Y6&gt;3,"ปกติ",IF(Y6=3,"เสี่ยง",IF(Y6&gt;=0,"มีปัญหา","-")))</f>
        <v>ปกติ</v>
      </c>
      <c r="AA6" s="20" t="str">
        <f>IF(Y6&gt;3,"มีจุดแข็ง",IF(Y6&gt;=0,"ไม่มีจุดแข็ง","-"))</f>
        <v>มีจุดแข็ง</v>
      </c>
      <c r="AB6" s="17">
        <f>SUM(K6,L6,M6,N6)</f>
        <v>9</v>
      </c>
      <c r="AC6" s="18" t="str">
        <f>IF(AB6&gt;17,"มีปัญหา",IF(AB6&gt;15,"เสี่ยง",IF(AB6&gt;=0,"ปกติ","-")))</f>
        <v>ปกติ</v>
      </c>
      <c r="AD6" s="17">
        <f>SUM(P6)</f>
        <v>0</v>
      </c>
      <c r="AE6" s="18" t="str">
        <f>IF(AD6&gt;2,"มีปัญหา",IF(AD6&gt;0,"เสี่ยง",IF(AD6&gt;=0,"ปกติ","-")))</f>
        <v>ปกติ</v>
      </c>
    </row>
    <row r="7" spans="1:31" s="21" customFormat="1" ht="25.5" x14ac:dyDescent="0.5">
      <c r="A7" s="52">
        <v>2</v>
      </c>
      <c r="B7" s="77">
        <v>20226</v>
      </c>
      <c r="C7" s="85" t="s">
        <v>54</v>
      </c>
      <c r="D7" s="86" t="s">
        <v>72</v>
      </c>
      <c r="E7" s="87" t="s">
        <v>73</v>
      </c>
      <c r="F7" s="52">
        <v>1</v>
      </c>
      <c r="G7" s="52">
        <v>13</v>
      </c>
      <c r="H7" s="205">
        <v>36935</v>
      </c>
      <c r="I7" s="48" t="s">
        <v>69</v>
      </c>
      <c r="J7" s="217">
        <f t="shared" ref="J7:J55" ca="1" si="1">TODAY()</f>
        <v>43153</v>
      </c>
      <c r="K7" s="53">
        <v>6</v>
      </c>
      <c r="L7" s="54">
        <v>0</v>
      </c>
      <c r="M7" s="53">
        <v>1</v>
      </c>
      <c r="N7" s="54">
        <v>2</v>
      </c>
      <c r="O7" s="53">
        <v>6</v>
      </c>
      <c r="P7" s="55">
        <v>2</v>
      </c>
      <c r="Q7" s="17">
        <f t="shared" ref="Q7:Q55" si="2">SUM(K7:K7)</f>
        <v>6</v>
      </c>
      <c r="R7" s="18" t="str">
        <f t="shared" ref="R7:R55" si="3">IF(Q7&gt;6,"มีปัญหา",IF(Q7=6,"เสี่ยง",IF(Q7=5,"ปกติ",IF(Q7=4,"ปกติ",IF(Q7=3,"ปกติ",IF(Q7=2,"ปกติ",IF(Q7=1,"ปกติ",IF(Q7=0,"ปกติ","-"))))))))</f>
        <v>เสี่ยง</v>
      </c>
      <c r="S7" s="17">
        <f t="shared" ref="S7:S55" si="4">SUM(L7:L7)</f>
        <v>0</v>
      </c>
      <c r="T7" s="19" t="str">
        <f>IF(S7&gt;5,"มีปัญหา",IF(S7=5,"เสี่ยง",IF(S7=4,"ปกติ",IF(S7=3,"ปกติ",IF(S7=2,"ปกติ",IF(S7=1,"ปกติ",IF(S7&gt;=0,"ปกติ","-")))))))</f>
        <v>ปกติ</v>
      </c>
      <c r="U7" s="17">
        <f t="shared" ref="U7:U55" si="5">SUM(M7:M7)</f>
        <v>1</v>
      </c>
      <c r="V7" s="19" t="str">
        <f t="shared" ref="V7:V55" si="6">IF(U7&gt;6,"มีปัญหา",IF(U7=6,"เสี่ยง",IF(U7&gt;=0,"ปกติ","-")))</f>
        <v>ปกติ</v>
      </c>
      <c r="W7" s="17">
        <f t="shared" ref="W7:W55" si="7">SUM(N7:N7)</f>
        <v>2</v>
      </c>
      <c r="X7" s="19" t="str">
        <f t="shared" ref="X7:X55" si="8">IF(W7&gt;4,"มีปัญหา",IF(W7=4,"เสี่ยง",IF(W7&gt;=0,"ปกติ","-")))</f>
        <v>ปกติ</v>
      </c>
      <c r="Y7" s="17">
        <f t="shared" ref="Y7:Y55" si="9">SUM(O7:O7)</f>
        <v>6</v>
      </c>
      <c r="Z7" s="18" t="str">
        <f t="shared" ref="Z7:Z55" si="10">IF(Y7&gt;3,"ปกติ",IF(Y7=3,"เสี่ยง",IF(Y7&gt;=0,"มีปัญหา","-")))</f>
        <v>ปกติ</v>
      </c>
      <c r="AA7" s="20" t="str">
        <f>IF(Y7&gt;3,"มีจุดแข็ง",IF(Y7&gt;=0,"ไม่มีจุดแข็ง","-"))</f>
        <v>มีจุดแข็ง</v>
      </c>
      <c r="AB7" s="17">
        <f t="shared" ref="AB7:AB55" si="11">SUM(K7,L7,M7,N7)</f>
        <v>9</v>
      </c>
      <c r="AC7" s="18" t="str">
        <f t="shared" ref="AC7:AC55" si="12">IF(AB7&gt;17,"มีปัญหา",IF(AB7&gt;15,"เสี่ยง",IF(AB7&gt;=0,"ปกติ","-")))</f>
        <v>ปกติ</v>
      </c>
      <c r="AD7" s="17">
        <f>SUM(P7)</f>
        <v>2</v>
      </c>
      <c r="AE7" s="18" t="str">
        <f t="shared" ref="AE7:AE55" si="13">IF(AD7&gt;2,"มีปัญหา",IF(AD7&gt;0,"เสี่ยง",IF(AD7&gt;=0,"ปกติ","-")))</f>
        <v>เสี่ยง</v>
      </c>
    </row>
    <row r="8" spans="1:31" s="21" customFormat="1" ht="25.5" x14ac:dyDescent="0.5">
      <c r="A8" s="52">
        <v>3</v>
      </c>
      <c r="B8" s="77">
        <v>20227</v>
      </c>
      <c r="C8" s="85" t="s">
        <v>54</v>
      </c>
      <c r="D8" s="86" t="s">
        <v>74</v>
      </c>
      <c r="E8" s="87" t="s">
        <v>75</v>
      </c>
      <c r="F8" s="52">
        <v>1</v>
      </c>
      <c r="G8" s="52">
        <v>13</v>
      </c>
      <c r="H8" s="205">
        <v>36936</v>
      </c>
      <c r="I8" s="48" t="s">
        <v>69</v>
      </c>
      <c r="J8" s="217">
        <f t="shared" ca="1" si="1"/>
        <v>43153</v>
      </c>
      <c r="K8" s="53">
        <v>3</v>
      </c>
      <c r="L8" s="54">
        <v>2</v>
      </c>
      <c r="M8" s="53">
        <v>1</v>
      </c>
      <c r="N8" s="54">
        <v>2</v>
      </c>
      <c r="O8" s="53">
        <v>6</v>
      </c>
      <c r="P8" s="55">
        <v>4</v>
      </c>
      <c r="Q8" s="17">
        <f t="shared" si="2"/>
        <v>3</v>
      </c>
      <c r="R8" s="18" t="str">
        <f t="shared" si="3"/>
        <v>ปกติ</v>
      </c>
      <c r="S8" s="17">
        <f t="shared" si="4"/>
        <v>2</v>
      </c>
      <c r="T8" s="19" t="str">
        <f t="shared" si="0"/>
        <v>ปกติ</v>
      </c>
      <c r="U8" s="17">
        <f t="shared" si="5"/>
        <v>1</v>
      </c>
      <c r="V8" s="19" t="str">
        <f t="shared" si="6"/>
        <v>ปกติ</v>
      </c>
      <c r="W8" s="17">
        <f t="shared" si="7"/>
        <v>2</v>
      </c>
      <c r="X8" s="19" t="str">
        <f t="shared" si="8"/>
        <v>ปกติ</v>
      </c>
      <c r="Y8" s="17">
        <f t="shared" si="9"/>
        <v>6</v>
      </c>
      <c r="Z8" s="18" t="str">
        <f t="shared" si="10"/>
        <v>ปกติ</v>
      </c>
      <c r="AA8" s="20" t="str">
        <f>IF(Y8&gt;3,"มีจุดแข็ง",IF(Y8&gt;=0,"ไม่มีจุดแข็ง","-"))</f>
        <v>มีจุดแข็ง</v>
      </c>
      <c r="AB8" s="17">
        <f t="shared" si="11"/>
        <v>8</v>
      </c>
      <c r="AC8" s="18" t="str">
        <f t="shared" si="12"/>
        <v>ปกติ</v>
      </c>
      <c r="AD8" s="17">
        <f t="shared" ref="AD8:AD55" si="14">SUM(P8)</f>
        <v>4</v>
      </c>
      <c r="AE8" s="18" t="str">
        <f t="shared" si="13"/>
        <v>มีปัญหา</v>
      </c>
    </row>
    <row r="9" spans="1:31" s="21" customFormat="1" ht="25.5" x14ac:dyDescent="0.5">
      <c r="A9" s="52">
        <v>4</v>
      </c>
      <c r="B9" s="77">
        <v>20228</v>
      </c>
      <c r="C9" s="85" t="s">
        <v>54</v>
      </c>
      <c r="D9" s="86" t="s">
        <v>76</v>
      </c>
      <c r="E9" s="87" t="s">
        <v>77</v>
      </c>
      <c r="F9" s="52">
        <v>1</v>
      </c>
      <c r="G9" s="52">
        <v>13</v>
      </c>
      <c r="H9" s="205">
        <v>36937</v>
      </c>
      <c r="I9" s="48" t="s">
        <v>69</v>
      </c>
      <c r="J9" s="217">
        <f t="shared" ca="1" si="1"/>
        <v>43153</v>
      </c>
      <c r="K9" s="53">
        <v>3</v>
      </c>
      <c r="L9" s="54">
        <v>1</v>
      </c>
      <c r="M9" s="53">
        <v>3</v>
      </c>
      <c r="N9" s="54">
        <v>3</v>
      </c>
      <c r="O9" s="53">
        <v>8</v>
      </c>
      <c r="P9" s="55"/>
      <c r="Q9" s="17">
        <f t="shared" si="2"/>
        <v>3</v>
      </c>
      <c r="R9" s="18" t="str">
        <f t="shared" si="3"/>
        <v>ปกติ</v>
      </c>
      <c r="S9" s="17">
        <f t="shared" si="4"/>
        <v>1</v>
      </c>
      <c r="T9" s="19" t="str">
        <f t="shared" si="0"/>
        <v>ปกติ</v>
      </c>
      <c r="U9" s="17">
        <f t="shared" si="5"/>
        <v>3</v>
      </c>
      <c r="V9" s="19" t="str">
        <f t="shared" si="6"/>
        <v>ปกติ</v>
      </c>
      <c r="W9" s="17">
        <f t="shared" si="7"/>
        <v>3</v>
      </c>
      <c r="X9" s="19" t="str">
        <f t="shared" si="8"/>
        <v>ปกติ</v>
      </c>
      <c r="Y9" s="17">
        <f t="shared" si="9"/>
        <v>8</v>
      </c>
      <c r="Z9" s="18" t="str">
        <f t="shared" si="10"/>
        <v>ปกติ</v>
      </c>
      <c r="AA9" s="20" t="str">
        <f t="shared" ref="AA9:AA55" si="15">IF(Y9&gt;3,"มีจุดแข็ง",IF(Y9&gt;=0,"ไม่มีจุดแข็ง","-"))</f>
        <v>มีจุดแข็ง</v>
      </c>
      <c r="AB9" s="17">
        <f t="shared" si="11"/>
        <v>10</v>
      </c>
      <c r="AC9" s="18" t="str">
        <f t="shared" si="12"/>
        <v>ปกติ</v>
      </c>
      <c r="AD9" s="17">
        <f t="shared" si="14"/>
        <v>0</v>
      </c>
      <c r="AE9" s="18" t="str">
        <f t="shared" si="13"/>
        <v>ปกติ</v>
      </c>
    </row>
    <row r="10" spans="1:31" s="21" customFormat="1" ht="25.5" x14ac:dyDescent="0.5">
      <c r="A10" s="52">
        <v>5</v>
      </c>
      <c r="B10" s="77">
        <v>20229</v>
      </c>
      <c r="C10" s="85" t="s">
        <v>54</v>
      </c>
      <c r="D10" s="86" t="s">
        <v>78</v>
      </c>
      <c r="E10" s="87" t="s">
        <v>79</v>
      </c>
      <c r="F10" s="52">
        <v>1</v>
      </c>
      <c r="G10" s="52">
        <v>13</v>
      </c>
      <c r="H10" s="205">
        <v>36938</v>
      </c>
      <c r="I10" s="48" t="s">
        <v>69</v>
      </c>
      <c r="J10" s="217">
        <f t="shared" ca="1" si="1"/>
        <v>43153</v>
      </c>
      <c r="K10" s="53">
        <v>2</v>
      </c>
      <c r="L10" s="54">
        <v>5</v>
      </c>
      <c r="M10" s="53">
        <v>2</v>
      </c>
      <c r="N10" s="54">
        <v>3</v>
      </c>
      <c r="O10" s="53">
        <v>5</v>
      </c>
      <c r="P10" s="55"/>
      <c r="Q10" s="17">
        <f t="shared" si="2"/>
        <v>2</v>
      </c>
      <c r="R10" s="18" t="str">
        <f t="shared" si="3"/>
        <v>ปกติ</v>
      </c>
      <c r="S10" s="17">
        <f t="shared" si="4"/>
        <v>5</v>
      </c>
      <c r="T10" s="19" t="str">
        <f t="shared" si="0"/>
        <v>เสี่ยง</v>
      </c>
      <c r="U10" s="17">
        <f t="shared" si="5"/>
        <v>2</v>
      </c>
      <c r="V10" s="19" t="str">
        <f t="shared" si="6"/>
        <v>ปกติ</v>
      </c>
      <c r="W10" s="17">
        <f t="shared" si="7"/>
        <v>3</v>
      </c>
      <c r="X10" s="19" t="str">
        <f t="shared" si="8"/>
        <v>ปกติ</v>
      </c>
      <c r="Y10" s="17">
        <f t="shared" si="9"/>
        <v>5</v>
      </c>
      <c r="Z10" s="18" t="str">
        <f t="shared" si="10"/>
        <v>ปกติ</v>
      </c>
      <c r="AA10" s="20" t="str">
        <f t="shared" si="15"/>
        <v>มีจุดแข็ง</v>
      </c>
      <c r="AB10" s="17">
        <f t="shared" si="11"/>
        <v>12</v>
      </c>
      <c r="AC10" s="18" t="str">
        <f t="shared" si="12"/>
        <v>ปกติ</v>
      </c>
      <c r="AD10" s="17">
        <f t="shared" si="14"/>
        <v>0</v>
      </c>
      <c r="AE10" s="18" t="str">
        <f t="shared" si="13"/>
        <v>ปกติ</v>
      </c>
    </row>
    <row r="11" spans="1:31" s="21" customFormat="1" ht="25.5" x14ac:dyDescent="0.5">
      <c r="A11" s="52">
        <v>6</v>
      </c>
      <c r="B11" s="77">
        <v>20230</v>
      </c>
      <c r="C11" s="85" t="s">
        <v>54</v>
      </c>
      <c r="D11" s="86" t="s">
        <v>80</v>
      </c>
      <c r="E11" s="87" t="s">
        <v>81</v>
      </c>
      <c r="F11" s="52">
        <v>1</v>
      </c>
      <c r="G11" s="52">
        <v>13</v>
      </c>
      <c r="H11" s="205">
        <v>36939</v>
      </c>
      <c r="I11" s="48" t="s">
        <v>69</v>
      </c>
      <c r="J11" s="217">
        <f t="shared" ca="1" si="1"/>
        <v>43153</v>
      </c>
      <c r="K11" s="53">
        <v>2</v>
      </c>
      <c r="L11" s="54">
        <v>1</v>
      </c>
      <c r="M11" s="53">
        <v>0</v>
      </c>
      <c r="N11" s="54">
        <v>2</v>
      </c>
      <c r="O11" s="53">
        <v>6</v>
      </c>
      <c r="P11" s="55"/>
      <c r="Q11" s="17">
        <f t="shared" si="2"/>
        <v>2</v>
      </c>
      <c r="R11" s="18" t="str">
        <f t="shared" si="3"/>
        <v>ปกติ</v>
      </c>
      <c r="S11" s="17">
        <f t="shared" si="4"/>
        <v>1</v>
      </c>
      <c r="T11" s="19" t="str">
        <f t="shared" si="0"/>
        <v>ปกติ</v>
      </c>
      <c r="U11" s="17">
        <f t="shared" si="5"/>
        <v>0</v>
      </c>
      <c r="V11" s="19" t="str">
        <f t="shared" si="6"/>
        <v>ปกติ</v>
      </c>
      <c r="W11" s="17">
        <f t="shared" si="7"/>
        <v>2</v>
      </c>
      <c r="X11" s="19" t="str">
        <f t="shared" si="8"/>
        <v>ปกติ</v>
      </c>
      <c r="Y11" s="17">
        <f t="shared" si="9"/>
        <v>6</v>
      </c>
      <c r="Z11" s="18" t="str">
        <f t="shared" si="10"/>
        <v>ปกติ</v>
      </c>
      <c r="AA11" s="20" t="str">
        <f t="shared" si="15"/>
        <v>มีจุดแข็ง</v>
      </c>
      <c r="AB11" s="17">
        <f t="shared" si="11"/>
        <v>5</v>
      </c>
      <c r="AC11" s="18" t="str">
        <f t="shared" si="12"/>
        <v>ปกติ</v>
      </c>
      <c r="AD11" s="17">
        <f t="shared" si="14"/>
        <v>0</v>
      </c>
      <c r="AE11" s="18" t="str">
        <f t="shared" si="13"/>
        <v>ปกติ</v>
      </c>
    </row>
    <row r="12" spans="1:31" s="21" customFormat="1" ht="25.5" x14ac:dyDescent="0.5">
      <c r="A12" s="52">
        <v>7</v>
      </c>
      <c r="B12" s="77">
        <v>20231</v>
      </c>
      <c r="C12" s="85" t="s">
        <v>54</v>
      </c>
      <c r="D12" s="86" t="s">
        <v>82</v>
      </c>
      <c r="E12" s="87" t="s">
        <v>83</v>
      </c>
      <c r="F12" s="52">
        <v>1</v>
      </c>
      <c r="G12" s="52">
        <v>13</v>
      </c>
      <c r="H12" s="205">
        <v>36940</v>
      </c>
      <c r="I12" s="48" t="s">
        <v>69</v>
      </c>
      <c r="J12" s="217">
        <f t="shared" ca="1" si="1"/>
        <v>43153</v>
      </c>
      <c r="K12" s="53">
        <v>5</v>
      </c>
      <c r="L12" s="54">
        <v>0</v>
      </c>
      <c r="M12" s="53">
        <v>1</v>
      </c>
      <c r="N12" s="54">
        <v>3</v>
      </c>
      <c r="O12" s="53">
        <v>6</v>
      </c>
      <c r="P12" s="55">
        <v>5</v>
      </c>
      <c r="Q12" s="17">
        <f t="shared" si="2"/>
        <v>5</v>
      </c>
      <c r="R12" s="18" t="str">
        <f t="shared" si="3"/>
        <v>ปกติ</v>
      </c>
      <c r="S12" s="17">
        <f t="shared" si="4"/>
        <v>0</v>
      </c>
      <c r="T12" s="19" t="str">
        <f t="shared" si="0"/>
        <v>ปกติ</v>
      </c>
      <c r="U12" s="17">
        <f t="shared" si="5"/>
        <v>1</v>
      </c>
      <c r="V12" s="19" t="str">
        <f t="shared" si="6"/>
        <v>ปกติ</v>
      </c>
      <c r="W12" s="17">
        <f t="shared" si="7"/>
        <v>3</v>
      </c>
      <c r="X12" s="19" t="str">
        <f t="shared" si="8"/>
        <v>ปกติ</v>
      </c>
      <c r="Y12" s="17">
        <f t="shared" si="9"/>
        <v>6</v>
      </c>
      <c r="Z12" s="18" t="str">
        <f t="shared" si="10"/>
        <v>ปกติ</v>
      </c>
      <c r="AA12" s="20" t="str">
        <f t="shared" si="15"/>
        <v>มีจุดแข็ง</v>
      </c>
      <c r="AB12" s="17">
        <f t="shared" si="11"/>
        <v>9</v>
      </c>
      <c r="AC12" s="18" t="str">
        <f t="shared" si="12"/>
        <v>ปกติ</v>
      </c>
      <c r="AD12" s="17">
        <f t="shared" si="14"/>
        <v>5</v>
      </c>
      <c r="AE12" s="18" t="str">
        <f t="shared" si="13"/>
        <v>มีปัญหา</v>
      </c>
    </row>
    <row r="13" spans="1:31" s="21" customFormat="1" ht="25.5" x14ac:dyDescent="0.5">
      <c r="A13" s="52">
        <v>8</v>
      </c>
      <c r="B13" s="77">
        <v>20232</v>
      </c>
      <c r="C13" s="85" t="s">
        <v>54</v>
      </c>
      <c r="D13" s="86" t="s">
        <v>84</v>
      </c>
      <c r="E13" s="87" t="s">
        <v>85</v>
      </c>
      <c r="F13" s="52">
        <v>1</v>
      </c>
      <c r="G13" s="52">
        <v>13</v>
      </c>
      <c r="H13" s="205">
        <v>36941</v>
      </c>
      <c r="I13" s="48" t="s">
        <v>69</v>
      </c>
      <c r="J13" s="217">
        <f t="shared" ca="1" si="1"/>
        <v>43153</v>
      </c>
      <c r="K13" s="53">
        <v>3</v>
      </c>
      <c r="L13" s="54">
        <v>3</v>
      </c>
      <c r="M13" s="53">
        <v>4</v>
      </c>
      <c r="N13" s="54">
        <v>2</v>
      </c>
      <c r="O13" s="53">
        <v>5</v>
      </c>
      <c r="P13" s="55"/>
      <c r="Q13" s="17">
        <f t="shared" si="2"/>
        <v>3</v>
      </c>
      <c r="R13" s="18" t="str">
        <f t="shared" si="3"/>
        <v>ปกติ</v>
      </c>
      <c r="S13" s="17">
        <f t="shared" si="4"/>
        <v>3</v>
      </c>
      <c r="T13" s="19" t="str">
        <f t="shared" si="0"/>
        <v>ปกติ</v>
      </c>
      <c r="U13" s="17">
        <f t="shared" si="5"/>
        <v>4</v>
      </c>
      <c r="V13" s="19" t="str">
        <f t="shared" si="6"/>
        <v>ปกติ</v>
      </c>
      <c r="W13" s="17">
        <f t="shared" si="7"/>
        <v>2</v>
      </c>
      <c r="X13" s="19" t="str">
        <f t="shared" si="8"/>
        <v>ปกติ</v>
      </c>
      <c r="Y13" s="17">
        <f t="shared" si="9"/>
        <v>5</v>
      </c>
      <c r="Z13" s="18" t="str">
        <f t="shared" si="10"/>
        <v>ปกติ</v>
      </c>
      <c r="AA13" s="20" t="str">
        <f t="shared" si="15"/>
        <v>มีจุดแข็ง</v>
      </c>
      <c r="AB13" s="17">
        <f t="shared" si="11"/>
        <v>12</v>
      </c>
      <c r="AC13" s="18" t="str">
        <f t="shared" si="12"/>
        <v>ปกติ</v>
      </c>
      <c r="AD13" s="17">
        <f t="shared" si="14"/>
        <v>0</v>
      </c>
      <c r="AE13" s="18" t="str">
        <f t="shared" si="13"/>
        <v>ปกติ</v>
      </c>
    </row>
    <row r="14" spans="1:31" s="21" customFormat="1" ht="25.5" x14ac:dyDescent="0.5">
      <c r="A14" s="52">
        <v>9</v>
      </c>
      <c r="B14" s="77">
        <v>20233</v>
      </c>
      <c r="C14" s="85" t="s">
        <v>54</v>
      </c>
      <c r="D14" s="86" t="s">
        <v>86</v>
      </c>
      <c r="E14" s="87" t="s">
        <v>87</v>
      </c>
      <c r="F14" s="52">
        <v>1</v>
      </c>
      <c r="G14" s="52">
        <v>13</v>
      </c>
      <c r="H14" s="205">
        <v>36942</v>
      </c>
      <c r="I14" s="48" t="s">
        <v>69</v>
      </c>
      <c r="J14" s="217">
        <f t="shared" ca="1" si="1"/>
        <v>43153</v>
      </c>
      <c r="K14" s="53">
        <v>3</v>
      </c>
      <c r="L14" s="54">
        <v>1</v>
      </c>
      <c r="M14" s="53">
        <v>1</v>
      </c>
      <c r="N14" s="54">
        <v>2</v>
      </c>
      <c r="O14" s="53">
        <v>6</v>
      </c>
      <c r="P14" s="55">
        <v>6</v>
      </c>
      <c r="Q14" s="17">
        <f t="shared" si="2"/>
        <v>3</v>
      </c>
      <c r="R14" s="18" t="str">
        <f t="shared" si="3"/>
        <v>ปกติ</v>
      </c>
      <c r="S14" s="17">
        <f t="shared" si="4"/>
        <v>1</v>
      </c>
      <c r="T14" s="19" t="str">
        <f t="shared" si="0"/>
        <v>ปกติ</v>
      </c>
      <c r="U14" s="17">
        <f t="shared" si="5"/>
        <v>1</v>
      </c>
      <c r="V14" s="19" t="str">
        <f t="shared" si="6"/>
        <v>ปกติ</v>
      </c>
      <c r="W14" s="17">
        <f t="shared" si="7"/>
        <v>2</v>
      </c>
      <c r="X14" s="19" t="str">
        <f t="shared" si="8"/>
        <v>ปกติ</v>
      </c>
      <c r="Y14" s="17">
        <f t="shared" si="9"/>
        <v>6</v>
      </c>
      <c r="Z14" s="18" t="str">
        <f t="shared" si="10"/>
        <v>ปกติ</v>
      </c>
      <c r="AA14" s="20" t="str">
        <f t="shared" si="15"/>
        <v>มีจุดแข็ง</v>
      </c>
      <c r="AB14" s="17">
        <f t="shared" si="11"/>
        <v>7</v>
      </c>
      <c r="AC14" s="18" t="str">
        <f t="shared" si="12"/>
        <v>ปกติ</v>
      </c>
      <c r="AD14" s="17">
        <f t="shared" si="14"/>
        <v>6</v>
      </c>
      <c r="AE14" s="18" t="str">
        <f t="shared" si="13"/>
        <v>มีปัญหา</v>
      </c>
    </row>
    <row r="15" spans="1:31" s="21" customFormat="1" ht="25.5" x14ac:dyDescent="0.5">
      <c r="A15" s="52">
        <v>10</v>
      </c>
      <c r="B15" s="77">
        <v>20234</v>
      </c>
      <c r="C15" s="85" t="s">
        <v>54</v>
      </c>
      <c r="D15" s="86" t="s">
        <v>86</v>
      </c>
      <c r="E15" s="87" t="s">
        <v>88</v>
      </c>
      <c r="F15" s="52">
        <v>1</v>
      </c>
      <c r="G15" s="52">
        <v>13</v>
      </c>
      <c r="H15" s="205">
        <v>36943</v>
      </c>
      <c r="I15" s="48" t="s">
        <v>69</v>
      </c>
      <c r="J15" s="217">
        <f t="shared" ca="1" si="1"/>
        <v>43153</v>
      </c>
      <c r="K15" s="53">
        <v>3</v>
      </c>
      <c r="L15" s="54">
        <v>2</v>
      </c>
      <c r="M15" s="53">
        <v>4</v>
      </c>
      <c r="N15" s="54">
        <v>3</v>
      </c>
      <c r="O15" s="53">
        <v>7</v>
      </c>
      <c r="P15" s="55"/>
      <c r="Q15" s="17">
        <f t="shared" si="2"/>
        <v>3</v>
      </c>
      <c r="R15" s="18" t="str">
        <f t="shared" si="3"/>
        <v>ปกติ</v>
      </c>
      <c r="S15" s="17">
        <f t="shared" si="4"/>
        <v>2</v>
      </c>
      <c r="T15" s="19" t="str">
        <f t="shared" si="0"/>
        <v>ปกติ</v>
      </c>
      <c r="U15" s="17">
        <f t="shared" si="5"/>
        <v>4</v>
      </c>
      <c r="V15" s="19" t="str">
        <f t="shared" si="6"/>
        <v>ปกติ</v>
      </c>
      <c r="W15" s="17">
        <f t="shared" si="7"/>
        <v>3</v>
      </c>
      <c r="X15" s="19" t="str">
        <f t="shared" si="8"/>
        <v>ปกติ</v>
      </c>
      <c r="Y15" s="17">
        <f t="shared" si="9"/>
        <v>7</v>
      </c>
      <c r="Z15" s="18" t="str">
        <f t="shared" si="10"/>
        <v>ปกติ</v>
      </c>
      <c r="AA15" s="20" t="str">
        <f t="shared" si="15"/>
        <v>มีจุดแข็ง</v>
      </c>
      <c r="AB15" s="17">
        <f t="shared" si="11"/>
        <v>12</v>
      </c>
      <c r="AC15" s="18" t="str">
        <f t="shared" si="12"/>
        <v>ปกติ</v>
      </c>
      <c r="AD15" s="17">
        <f t="shared" si="14"/>
        <v>0</v>
      </c>
      <c r="AE15" s="18" t="str">
        <f t="shared" si="13"/>
        <v>ปกติ</v>
      </c>
    </row>
    <row r="16" spans="1:31" s="21" customFormat="1" ht="25.5" x14ac:dyDescent="0.5">
      <c r="A16" s="52">
        <v>11</v>
      </c>
      <c r="B16" s="77">
        <v>20235</v>
      </c>
      <c r="C16" s="85" t="s">
        <v>54</v>
      </c>
      <c r="D16" s="86" t="s">
        <v>89</v>
      </c>
      <c r="E16" s="87" t="s">
        <v>90</v>
      </c>
      <c r="F16" s="52">
        <v>1</v>
      </c>
      <c r="G16" s="52">
        <v>13</v>
      </c>
      <c r="H16" s="205">
        <v>36944</v>
      </c>
      <c r="I16" s="48" t="s">
        <v>69</v>
      </c>
      <c r="J16" s="217">
        <f t="shared" ca="1" si="1"/>
        <v>43153</v>
      </c>
      <c r="K16" s="53">
        <v>3</v>
      </c>
      <c r="L16" s="54">
        <v>6</v>
      </c>
      <c r="M16" s="53">
        <v>6</v>
      </c>
      <c r="N16" s="54">
        <v>8</v>
      </c>
      <c r="O16" s="53">
        <v>7</v>
      </c>
      <c r="P16" s="55"/>
      <c r="Q16" s="17">
        <f t="shared" si="2"/>
        <v>3</v>
      </c>
      <c r="R16" s="18" t="str">
        <f t="shared" si="3"/>
        <v>ปกติ</v>
      </c>
      <c r="S16" s="17">
        <f t="shared" si="4"/>
        <v>6</v>
      </c>
      <c r="T16" s="19" t="str">
        <f t="shared" si="0"/>
        <v>มีปัญหา</v>
      </c>
      <c r="U16" s="17">
        <f t="shared" si="5"/>
        <v>6</v>
      </c>
      <c r="V16" s="19" t="str">
        <f t="shared" si="6"/>
        <v>เสี่ยง</v>
      </c>
      <c r="W16" s="17">
        <f t="shared" si="7"/>
        <v>8</v>
      </c>
      <c r="X16" s="19" t="str">
        <f t="shared" si="8"/>
        <v>มีปัญหา</v>
      </c>
      <c r="Y16" s="17">
        <f t="shared" si="9"/>
        <v>7</v>
      </c>
      <c r="Z16" s="18" t="str">
        <f t="shared" si="10"/>
        <v>ปกติ</v>
      </c>
      <c r="AA16" s="20" t="str">
        <f t="shared" si="15"/>
        <v>มีจุดแข็ง</v>
      </c>
      <c r="AB16" s="17">
        <f t="shared" si="11"/>
        <v>23</v>
      </c>
      <c r="AC16" s="18" t="str">
        <f t="shared" si="12"/>
        <v>มีปัญหา</v>
      </c>
      <c r="AD16" s="17">
        <f t="shared" si="14"/>
        <v>0</v>
      </c>
      <c r="AE16" s="18" t="str">
        <f t="shared" si="13"/>
        <v>ปกติ</v>
      </c>
    </row>
    <row r="17" spans="1:31" s="21" customFormat="1" ht="25.5" x14ac:dyDescent="0.5">
      <c r="A17" s="52">
        <v>12</v>
      </c>
      <c r="B17" s="77">
        <v>20236</v>
      </c>
      <c r="C17" s="85" t="s">
        <v>54</v>
      </c>
      <c r="D17" s="86" t="s">
        <v>91</v>
      </c>
      <c r="E17" s="87" t="s">
        <v>92</v>
      </c>
      <c r="F17" s="52">
        <v>1</v>
      </c>
      <c r="G17" s="52">
        <v>13</v>
      </c>
      <c r="H17" s="205">
        <v>36945</v>
      </c>
      <c r="I17" s="48" t="s">
        <v>69</v>
      </c>
      <c r="J17" s="217">
        <f t="shared" ca="1" si="1"/>
        <v>43153</v>
      </c>
      <c r="K17" s="53">
        <v>3</v>
      </c>
      <c r="L17" s="54">
        <v>1</v>
      </c>
      <c r="M17" s="53">
        <v>0</v>
      </c>
      <c r="N17" s="54">
        <v>2</v>
      </c>
      <c r="O17" s="53">
        <v>7</v>
      </c>
      <c r="P17" s="55">
        <v>7</v>
      </c>
      <c r="Q17" s="17">
        <f t="shared" si="2"/>
        <v>3</v>
      </c>
      <c r="R17" s="18" t="str">
        <f t="shared" si="3"/>
        <v>ปกติ</v>
      </c>
      <c r="S17" s="17">
        <f t="shared" si="4"/>
        <v>1</v>
      </c>
      <c r="T17" s="19" t="str">
        <f t="shared" si="0"/>
        <v>ปกติ</v>
      </c>
      <c r="U17" s="17">
        <f t="shared" si="5"/>
        <v>0</v>
      </c>
      <c r="V17" s="19" t="str">
        <f t="shared" si="6"/>
        <v>ปกติ</v>
      </c>
      <c r="W17" s="17">
        <f t="shared" si="7"/>
        <v>2</v>
      </c>
      <c r="X17" s="19" t="str">
        <f t="shared" si="8"/>
        <v>ปกติ</v>
      </c>
      <c r="Y17" s="17">
        <f t="shared" si="9"/>
        <v>7</v>
      </c>
      <c r="Z17" s="18" t="str">
        <f t="shared" si="10"/>
        <v>ปกติ</v>
      </c>
      <c r="AA17" s="20" t="str">
        <f t="shared" si="15"/>
        <v>มีจุดแข็ง</v>
      </c>
      <c r="AB17" s="17">
        <f t="shared" si="11"/>
        <v>6</v>
      </c>
      <c r="AC17" s="18" t="str">
        <f t="shared" si="12"/>
        <v>ปกติ</v>
      </c>
      <c r="AD17" s="17">
        <f t="shared" si="14"/>
        <v>7</v>
      </c>
      <c r="AE17" s="18" t="str">
        <f t="shared" si="13"/>
        <v>มีปัญหา</v>
      </c>
    </row>
    <row r="18" spans="1:31" s="21" customFormat="1" ht="25.5" x14ac:dyDescent="0.5">
      <c r="A18" s="52">
        <v>13</v>
      </c>
      <c r="B18" s="77">
        <v>20237</v>
      </c>
      <c r="C18" s="85" t="s">
        <v>54</v>
      </c>
      <c r="D18" s="88" t="s">
        <v>93</v>
      </c>
      <c r="E18" s="89" t="s">
        <v>94</v>
      </c>
      <c r="F18" s="52">
        <v>1</v>
      </c>
      <c r="G18" s="52">
        <v>13</v>
      </c>
      <c r="H18" s="205">
        <v>36946</v>
      </c>
      <c r="I18" s="48" t="s">
        <v>69</v>
      </c>
      <c r="J18" s="217">
        <f t="shared" ca="1" si="1"/>
        <v>43153</v>
      </c>
      <c r="K18" s="53">
        <v>3</v>
      </c>
      <c r="L18" s="54">
        <v>3</v>
      </c>
      <c r="M18" s="53">
        <v>5</v>
      </c>
      <c r="N18" s="54">
        <v>4</v>
      </c>
      <c r="O18" s="53">
        <v>7</v>
      </c>
      <c r="P18" s="55"/>
      <c r="Q18" s="17">
        <f t="shared" si="2"/>
        <v>3</v>
      </c>
      <c r="R18" s="18" t="str">
        <f t="shared" si="3"/>
        <v>ปกติ</v>
      </c>
      <c r="S18" s="17">
        <f t="shared" si="4"/>
        <v>3</v>
      </c>
      <c r="T18" s="19" t="str">
        <f t="shared" si="0"/>
        <v>ปกติ</v>
      </c>
      <c r="U18" s="17">
        <f t="shared" si="5"/>
        <v>5</v>
      </c>
      <c r="V18" s="19" t="str">
        <f t="shared" si="6"/>
        <v>ปกติ</v>
      </c>
      <c r="W18" s="17">
        <f t="shared" si="7"/>
        <v>4</v>
      </c>
      <c r="X18" s="19" t="str">
        <f t="shared" si="8"/>
        <v>เสี่ยง</v>
      </c>
      <c r="Y18" s="17">
        <f t="shared" si="9"/>
        <v>7</v>
      </c>
      <c r="Z18" s="18" t="str">
        <f t="shared" si="10"/>
        <v>ปกติ</v>
      </c>
      <c r="AA18" s="20" t="str">
        <f t="shared" si="15"/>
        <v>มีจุดแข็ง</v>
      </c>
      <c r="AB18" s="17">
        <f t="shared" si="11"/>
        <v>15</v>
      </c>
      <c r="AC18" s="18" t="str">
        <f t="shared" si="12"/>
        <v>ปกติ</v>
      </c>
      <c r="AD18" s="17">
        <f t="shared" si="14"/>
        <v>0</v>
      </c>
      <c r="AE18" s="18" t="str">
        <f t="shared" si="13"/>
        <v>ปกติ</v>
      </c>
    </row>
    <row r="19" spans="1:31" s="21" customFormat="1" ht="25.5" x14ac:dyDescent="0.5">
      <c r="A19" s="52">
        <v>14</v>
      </c>
      <c r="B19" s="77">
        <v>20238</v>
      </c>
      <c r="C19" s="85" t="s">
        <v>54</v>
      </c>
      <c r="D19" s="86" t="s">
        <v>95</v>
      </c>
      <c r="E19" s="87" t="s">
        <v>96</v>
      </c>
      <c r="F19" s="52">
        <v>1</v>
      </c>
      <c r="G19" s="52">
        <v>13</v>
      </c>
      <c r="H19" s="205">
        <v>36947</v>
      </c>
      <c r="I19" s="48" t="s">
        <v>69</v>
      </c>
      <c r="J19" s="217">
        <f t="shared" ca="1" si="1"/>
        <v>43153</v>
      </c>
      <c r="K19" s="53">
        <v>0</v>
      </c>
      <c r="L19" s="56">
        <v>0</v>
      </c>
      <c r="M19" s="54">
        <v>0</v>
      </c>
      <c r="N19" s="56">
        <v>0</v>
      </c>
      <c r="O19" s="55">
        <v>0</v>
      </c>
      <c r="P19" s="55">
        <v>5</v>
      </c>
      <c r="Q19" s="17">
        <f t="shared" si="2"/>
        <v>0</v>
      </c>
      <c r="R19" s="18" t="str">
        <f t="shared" si="3"/>
        <v>ปกติ</v>
      </c>
      <c r="S19" s="17">
        <f t="shared" si="4"/>
        <v>0</v>
      </c>
      <c r="T19" s="19" t="str">
        <f t="shared" si="0"/>
        <v>ปกติ</v>
      </c>
      <c r="U19" s="17">
        <f t="shared" si="5"/>
        <v>0</v>
      </c>
      <c r="V19" s="19" t="str">
        <f t="shared" si="6"/>
        <v>ปกติ</v>
      </c>
      <c r="W19" s="17">
        <f t="shared" si="7"/>
        <v>0</v>
      </c>
      <c r="X19" s="19" t="str">
        <f t="shared" si="8"/>
        <v>ปกติ</v>
      </c>
      <c r="Y19" s="17">
        <f t="shared" si="9"/>
        <v>0</v>
      </c>
      <c r="Z19" s="18" t="str">
        <f t="shared" si="10"/>
        <v>มีปัญหา</v>
      </c>
      <c r="AA19" s="20" t="str">
        <f t="shared" si="15"/>
        <v>ไม่มีจุดแข็ง</v>
      </c>
      <c r="AB19" s="17">
        <f t="shared" si="11"/>
        <v>0</v>
      </c>
      <c r="AC19" s="18" t="str">
        <f t="shared" si="12"/>
        <v>ปกติ</v>
      </c>
      <c r="AD19" s="17">
        <f t="shared" si="14"/>
        <v>5</v>
      </c>
      <c r="AE19" s="18" t="str">
        <f t="shared" si="13"/>
        <v>มีปัญหา</v>
      </c>
    </row>
    <row r="20" spans="1:31" s="21" customFormat="1" ht="25.5" x14ac:dyDescent="0.5">
      <c r="A20" s="52">
        <v>15</v>
      </c>
      <c r="B20" s="77">
        <v>20239</v>
      </c>
      <c r="C20" s="85" t="s">
        <v>54</v>
      </c>
      <c r="D20" s="86" t="s">
        <v>97</v>
      </c>
      <c r="E20" s="87" t="s">
        <v>98</v>
      </c>
      <c r="F20" s="52">
        <v>1</v>
      </c>
      <c r="G20" s="52">
        <v>13</v>
      </c>
      <c r="H20" s="205">
        <v>36948</v>
      </c>
      <c r="I20" s="48" t="s">
        <v>69</v>
      </c>
      <c r="J20" s="217">
        <f t="shared" ca="1" si="1"/>
        <v>43153</v>
      </c>
      <c r="K20" s="53">
        <v>3</v>
      </c>
      <c r="L20" s="54">
        <v>1</v>
      </c>
      <c r="M20" s="53">
        <v>1</v>
      </c>
      <c r="N20" s="54">
        <v>5</v>
      </c>
      <c r="O20" s="53">
        <v>8</v>
      </c>
      <c r="P20" s="55"/>
      <c r="Q20" s="17">
        <f t="shared" si="2"/>
        <v>3</v>
      </c>
      <c r="R20" s="18" t="str">
        <f t="shared" si="3"/>
        <v>ปกติ</v>
      </c>
      <c r="S20" s="17">
        <f t="shared" si="4"/>
        <v>1</v>
      </c>
      <c r="T20" s="19" t="str">
        <f t="shared" si="0"/>
        <v>ปกติ</v>
      </c>
      <c r="U20" s="17">
        <f t="shared" si="5"/>
        <v>1</v>
      </c>
      <c r="V20" s="19" t="str">
        <f t="shared" si="6"/>
        <v>ปกติ</v>
      </c>
      <c r="W20" s="17">
        <f t="shared" si="7"/>
        <v>5</v>
      </c>
      <c r="X20" s="19" t="str">
        <f t="shared" si="8"/>
        <v>มีปัญหา</v>
      </c>
      <c r="Y20" s="17">
        <f t="shared" si="9"/>
        <v>8</v>
      </c>
      <c r="Z20" s="18" t="str">
        <f t="shared" si="10"/>
        <v>ปกติ</v>
      </c>
      <c r="AA20" s="20" t="str">
        <f t="shared" si="15"/>
        <v>มีจุดแข็ง</v>
      </c>
      <c r="AB20" s="17">
        <f t="shared" si="11"/>
        <v>10</v>
      </c>
      <c r="AC20" s="18" t="str">
        <f t="shared" si="12"/>
        <v>ปกติ</v>
      </c>
      <c r="AD20" s="17">
        <f t="shared" si="14"/>
        <v>0</v>
      </c>
      <c r="AE20" s="18" t="str">
        <f t="shared" si="13"/>
        <v>ปกติ</v>
      </c>
    </row>
    <row r="21" spans="1:31" s="21" customFormat="1" ht="25.5" x14ac:dyDescent="0.5">
      <c r="A21" s="52">
        <v>16</v>
      </c>
      <c r="B21" s="77">
        <v>20240</v>
      </c>
      <c r="C21" s="85" t="s">
        <v>55</v>
      </c>
      <c r="D21" s="86" t="s">
        <v>99</v>
      </c>
      <c r="E21" s="87" t="s">
        <v>100</v>
      </c>
      <c r="F21" s="52">
        <v>2</v>
      </c>
      <c r="G21" s="52">
        <v>13</v>
      </c>
      <c r="H21" s="205">
        <v>36949</v>
      </c>
      <c r="I21" s="48" t="s">
        <v>69</v>
      </c>
      <c r="J21" s="217">
        <f t="shared" ca="1" si="1"/>
        <v>43153</v>
      </c>
      <c r="K21" s="53">
        <v>5</v>
      </c>
      <c r="L21" s="54">
        <v>4</v>
      </c>
      <c r="M21" s="53">
        <v>3</v>
      </c>
      <c r="N21" s="54">
        <v>3</v>
      </c>
      <c r="O21" s="53">
        <v>4</v>
      </c>
      <c r="P21" s="55"/>
      <c r="Q21" s="17">
        <f t="shared" si="2"/>
        <v>5</v>
      </c>
      <c r="R21" s="18" t="str">
        <f t="shared" si="3"/>
        <v>ปกติ</v>
      </c>
      <c r="S21" s="17">
        <f t="shared" si="4"/>
        <v>4</v>
      </c>
      <c r="T21" s="19" t="str">
        <f t="shared" si="0"/>
        <v>ปกติ</v>
      </c>
      <c r="U21" s="17">
        <f t="shared" si="5"/>
        <v>3</v>
      </c>
      <c r="V21" s="19" t="str">
        <f t="shared" si="6"/>
        <v>ปกติ</v>
      </c>
      <c r="W21" s="17">
        <f t="shared" si="7"/>
        <v>3</v>
      </c>
      <c r="X21" s="19" t="str">
        <f t="shared" si="8"/>
        <v>ปกติ</v>
      </c>
      <c r="Y21" s="17">
        <f t="shared" si="9"/>
        <v>4</v>
      </c>
      <c r="Z21" s="18" t="str">
        <f t="shared" si="10"/>
        <v>ปกติ</v>
      </c>
      <c r="AA21" s="20" t="str">
        <f t="shared" si="15"/>
        <v>มีจุดแข็ง</v>
      </c>
      <c r="AB21" s="17">
        <f t="shared" si="11"/>
        <v>15</v>
      </c>
      <c r="AC21" s="18" t="str">
        <f t="shared" si="12"/>
        <v>ปกติ</v>
      </c>
      <c r="AD21" s="17">
        <f t="shared" si="14"/>
        <v>0</v>
      </c>
      <c r="AE21" s="18" t="str">
        <f t="shared" si="13"/>
        <v>ปกติ</v>
      </c>
    </row>
    <row r="22" spans="1:31" s="21" customFormat="1" ht="25.5" x14ac:dyDescent="0.5">
      <c r="A22" s="52">
        <v>17</v>
      </c>
      <c r="B22" s="77">
        <v>20241</v>
      </c>
      <c r="C22" s="85" t="s">
        <v>55</v>
      </c>
      <c r="D22" s="86" t="s">
        <v>101</v>
      </c>
      <c r="E22" s="87" t="s">
        <v>102</v>
      </c>
      <c r="F22" s="52">
        <v>2</v>
      </c>
      <c r="G22" s="52">
        <v>13</v>
      </c>
      <c r="H22" s="205">
        <v>36950</v>
      </c>
      <c r="I22" s="48" t="s">
        <v>69</v>
      </c>
      <c r="J22" s="217">
        <f t="shared" ca="1" si="1"/>
        <v>43153</v>
      </c>
      <c r="K22" s="53">
        <v>3</v>
      </c>
      <c r="L22" s="54">
        <v>3</v>
      </c>
      <c r="M22" s="53">
        <v>3</v>
      </c>
      <c r="N22" s="54">
        <v>3</v>
      </c>
      <c r="O22" s="53">
        <v>3</v>
      </c>
      <c r="P22" s="55"/>
      <c r="Q22" s="17">
        <f t="shared" si="2"/>
        <v>3</v>
      </c>
      <c r="R22" s="18" t="str">
        <f t="shared" si="3"/>
        <v>ปกติ</v>
      </c>
      <c r="S22" s="17">
        <f t="shared" si="4"/>
        <v>3</v>
      </c>
      <c r="T22" s="19" t="str">
        <f t="shared" si="0"/>
        <v>ปกติ</v>
      </c>
      <c r="U22" s="17">
        <f t="shared" si="5"/>
        <v>3</v>
      </c>
      <c r="V22" s="19" t="str">
        <f t="shared" si="6"/>
        <v>ปกติ</v>
      </c>
      <c r="W22" s="17">
        <f t="shared" si="7"/>
        <v>3</v>
      </c>
      <c r="X22" s="19" t="str">
        <f t="shared" si="8"/>
        <v>ปกติ</v>
      </c>
      <c r="Y22" s="17">
        <f t="shared" si="9"/>
        <v>3</v>
      </c>
      <c r="Z22" s="18" t="str">
        <f t="shared" si="10"/>
        <v>เสี่ยง</v>
      </c>
      <c r="AA22" s="20" t="str">
        <f t="shared" si="15"/>
        <v>ไม่มีจุดแข็ง</v>
      </c>
      <c r="AB22" s="17">
        <f t="shared" si="11"/>
        <v>12</v>
      </c>
      <c r="AC22" s="18" t="str">
        <f t="shared" si="12"/>
        <v>ปกติ</v>
      </c>
      <c r="AD22" s="17">
        <f t="shared" si="14"/>
        <v>0</v>
      </c>
      <c r="AE22" s="18" t="str">
        <f t="shared" si="13"/>
        <v>ปกติ</v>
      </c>
    </row>
    <row r="23" spans="1:31" s="21" customFormat="1" ht="25.5" x14ac:dyDescent="0.5">
      <c r="A23" s="52">
        <v>18</v>
      </c>
      <c r="B23" s="77">
        <v>20242</v>
      </c>
      <c r="C23" s="85" t="s">
        <v>55</v>
      </c>
      <c r="D23" s="86" t="s">
        <v>103</v>
      </c>
      <c r="E23" s="87" t="s">
        <v>104</v>
      </c>
      <c r="F23" s="52">
        <v>2</v>
      </c>
      <c r="G23" s="52">
        <v>13</v>
      </c>
      <c r="H23" s="205">
        <v>36951</v>
      </c>
      <c r="I23" s="48" t="s">
        <v>69</v>
      </c>
      <c r="J23" s="217">
        <f t="shared" ca="1" si="1"/>
        <v>43153</v>
      </c>
      <c r="K23" s="53">
        <v>3</v>
      </c>
      <c r="L23" s="54">
        <v>4</v>
      </c>
      <c r="M23" s="53">
        <v>5</v>
      </c>
      <c r="N23" s="54">
        <v>1</v>
      </c>
      <c r="O23" s="53">
        <v>6</v>
      </c>
      <c r="P23" s="55"/>
      <c r="Q23" s="17">
        <f t="shared" si="2"/>
        <v>3</v>
      </c>
      <c r="R23" s="18" t="str">
        <f t="shared" si="3"/>
        <v>ปกติ</v>
      </c>
      <c r="S23" s="17">
        <f t="shared" si="4"/>
        <v>4</v>
      </c>
      <c r="T23" s="19" t="str">
        <f t="shared" si="0"/>
        <v>ปกติ</v>
      </c>
      <c r="U23" s="17">
        <f t="shared" si="5"/>
        <v>5</v>
      </c>
      <c r="V23" s="19" t="str">
        <f t="shared" si="6"/>
        <v>ปกติ</v>
      </c>
      <c r="W23" s="17">
        <f t="shared" si="7"/>
        <v>1</v>
      </c>
      <c r="X23" s="19" t="str">
        <f t="shared" si="8"/>
        <v>ปกติ</v>
      </c>
      <c r="Y23" s="17">
        <f t="shared" si="9"/>
        <v>6</v>
      </c>
      <c r="Z23" s="18" t="str">
        <f t="shared" si="10"/>
        <v>ปกติ</v>
      </c>
      <c r="AA23" s="20" t="str">
        <f t="shared" si="15"/>
        <v>มีจุดแข็ง</v>
      </c>
      <c r="AB23" s="17">
        <f t="shared" si="11"/>
        <v>13</v>
      </c>
      <c r="AC23" s="18" t="str">
        <f t="shared" si="12"/>
        <v>ปกติ</v>
      </c>
      <c r="AD23" s="17">
        <f t="shared" si="14"/>
        <v>0</v>
      </c>
      <c r="AE23" s="18" t="str">
        <f t="shared" si="13"/>
        <v>ปกติ</v>
      </c>
    </row>
    <row r="24" spans="1:31" s="21" customFormat="1" ht="25.5" x14ac:dyDescent="0.5">
      <c r="A24" s="52">
        <v>19</v>
      </c>
      <c r="B24" s="77">
        <v>20243</v>
      </c>
      <c r="C24" s="85" t="s">
        <v>55</v>
      </c>
      <c r="D24" s="86" t="s">
        <v>105</v>
      </c>
      <c r="E24" s="87" t="s">
        <v>106</v>
      </c>
      <c r="F24" s="52">
        <v>2</v>
      </c>
      <c r="G24" s="52">
        <v>13</v>
      </c>
      <c r="H24" s="205">
        <v>36952</v>
      </c>
      <c r="I24" s="48" t="s">
        <v>69</v>
      </c>
      <c r="J24" s="217">
        <f ca="1">TODAY()</f>
        <v>43153</v>
      </c>
      <c r="K24" s="53">
        <v>3</v>
      </c>
      <c r="L24" s="54">
        <v>1</v>
      </c>
      <c r="M24" s="53">
        <v>1</v>
      </c>
      <c r="N24" s="54">
        <v>3</v>
      </c>
      <c r="O24" s="53">
        <v>6</v>
      </c>
      <c r="P24" s="55"/>
      <c r="Q24" s="17">
        <f t="shared" si="2"/>
        <v>3</v>
      </c>
      <c r="R24" s="18" t="str">
        <f t="shared" si="3"/>
        <v>ปกติ</v>
      </c>
      <c r="S24" s="17">
        <f t="shared" si="4"/>
        <v>1</v>
      </c>
      <c r="T24" s="19" t="str">
        <f t="shared" si="0"/>
        <v>ปกติ</v>
      </c>
      <c r="U24" s="17">
        <f t="shared" si="5"/>
        <v>1</v>
      </c>
      <c r="V24" s="19" t="str">
        <f t="shared" si="6"/>
        <v>ปกติ</v>
      </c>
      <c r="W24" s="17">
        <f t="shared" si="7"/>
        <v>3</v>
      </c>
      <c r="X24" s="19" t="str">
        <f t="shared" si="8"/>
        <v>ปกติ</v>
      </c>
      <c r="Y24" s="17">
        <f t="shared" si="9"/>
        <v>6</v>
      </c>
      <c r="Z24" s="18" t="str">
        <f t="shared" si="10"/>
        <v>ปกติ</v>
      </c>
      <c r="AA24" s="20" t="str">
        <f t="shared" si="15"/>
        <v>มีจุดแข็ง</v>
      </c>
      <c r="AB24" s="17">
        <f t="shared" si="11"/>
        <v>8</v>
      </c>
      <c r="AC24" s="18" t="str">
        <f t="shared" si="12"/>
        <v>ปกติ</v>
      </c>
      <c r="AD24" s="17">
        <f t="shared" si="14"/>
        <v>0</v>
      </c>
      <c r="AE24" s="18" t="str">
        <f t="shared" si="13"/>
        <v>ปกติ</v>
      </c>
    </row>
    <row r="25" spans="1:31" s="21" customFormat="1" ht="25.5" x14ac:dyDescent="0.5">
      <c r="A25" s="52">
        <v>20</v>
      </c>
      <c r="B25" s="77">
        <v>20244</v>
      </c>
      <c r="C25" s="85" t="s">
        <v>55</v>
      </c>
      <c r="D25" s="86" t="s">
        <v>107</v>
      </c>
      <c r="E25" s="87" t="s">
        <v>108</v>
      </c>
      <c r="F25" s="52">
        <v>2</v>
      </c>
      <c r="G25" s="52">
        <v>13</v>
      </c>
      <c r="H25" s="205">
        <v>36953</v>
      </c>
      <c r="I25" s="48" t="s">
        <v>69</v>
      </c>
      <c r="J25" s="217">
        <f t="shared" ca="1" si="1"/>
        <v>43153</v>
      </c>
      <c r="K25" s="53">
        <v>4</v>
      </c>
      <c r="L25" s="54">
        <v>1</v>
      </c>
      <c r="M25" s="53">
        <v>3</v>
      </c>
      <c r="N25" s="54">
        <v>1</v>
      </c>
      <c r="O25" s="53">
        <v>8</v>
      </c>
      <c r="P25" s="55"/>
      <c r="Q25" s="17">
        <f t="shared" si="2"/>
        <v>4</v>
      </c>
      <c r="R25" s="18" t="str">
        <f t="shared" si="3"/>
        <v>ปกติ</v>
      </c>
      <c r="S25" s="17">
        <f t="shared" si="4"/>
        <v>1</v>
      </c>
      <c r="T25" s="19" t="str">
        <f t="shared" si="0"/>
        <v>ปกติ</v>
      </c>
      <c r="U25" s="17">
        <f t="shared" si="5"/>
        <v>3</v>
      </c>
      <c r="V25" s="19" t="str">
        <f t="shared" si="6"/>
        <v>ปกติ</v>
      </c>
      <c r="W25" s="17">
        <f t="shared" si="7"/>
        <v>1</v>
      </c>
      <c r="X25" s="19" t="str">
        <f t="shared" si="8"/>
        <v>ปกติ</v>
      </c>
      <c r="Y25" s="17">
        <f t="shared" si="9"/>
        <v>8</v>
      </c>
      <c r="Z25" s="18" t="str">
        <f t="shared" si="10"/>
        <v>ปกติ</v>
      </c>
      <c r="AA25" s="20" t="str">
        <f t="shared" si="15"/>
        <v>มีจุดแข็ง</v>
      </c>
      <c r="AB25" s="17">
        <f t="shared" si="11"/>
        <v>9</v>
      </c>
      <c r="AC25" s="18" t="str">
        <f t="shared" si="12"/>
        <v>ปกติ</v>
      </c>
      <c r="AD25" s="17">
        <f t="shared" si="14"/>
        <v>0</v>
      </c>
      <c r="AE25" s="18" t="str">
        <f t="shared" si="13"/>
        <v>ปกติ</v>
      </c>
    </row>
    <row r="26" spans="1:31" s="21" customFormat="1" ht="25.5" x14ac:dyDescent="0.5">
      <c r="A26" s="52">
        <v>21</v>
      </c>
      <c r="B26" s="77">
        <v>20245</v>
      </c>
      <c r="C26" s="85" t="s">
        <v>55</v>
      </c>
      <c r="D26" s="86" t="s">
        <v>109</v>
      </c>
      <c r="E26" s="87" t="s">
        <v>110</v>
      </c>
      <c r="F26" s="52">
        <v>2</v>
      </c>
      <c r="G26" s="52">
        <v>13</v>
      </c>
      <c r="H26" s="205">
        <v>36954</v>
      </c>
      <c r="I26" s="48" t="s">
        <v>69</v>
      </c>
      <c r="J26" s="217">
        <f t="shared" ca="1" si="1"/>
        <v>43153</v>
      </c>
      <c r="K26" s="53">
        <v>3</v>
      </c>
      <c r="L26" s="54">
        <v>2</v>
      </c>
      <c r="M26" s="53">
        <v>2</v>
      </c>
      <c r="N26" s="54">
        <v>1</v>
      </c>
      <c r="O26" s="53">
        <v>8</v>
      </c>
      <c r="P26" s="55"/>
      <c r="Q26" s="17">
        <f t="shared" si="2"/>
        <v>3</v>
      </c>
      <c r="R26" s="18" t="str">
        <f t="shared" si="3"/>
        <v>ปกติ</v>
      </c>
      <c r="S26" s="17">
        <f t="shared" si="4"/>
        <v>2</v>
      </c>
      <c r="T26" s="19" t="str">
        <f t="shared" si="0"/>
        <v>ปกติ</v>
      </c>
      <c r="U26" s="17">
        <f t="shared" si="5"/>
        <v>2</v>
      </c>
      <c r="V26" s="19" t="str">
        <f t="shared" si="6"/>
        <v>ปกติ</v>
      </c>
      <c r="W26" s="17">
        <f t="shared" si="7"/>
        <v>1</v>
      </c>
      <c r="X26" s="19" t="str">
        <f t="shared" si="8"/>
        <v>ปกติ</v>
      </c>
      <c r="Y26" s="17">
        <f t="shared" si="9"/>
        <v>8</v>
      </c>
      <c r="Z26" s="18" t="str">
        <f t="shared" si="10"/>
        <v>ปกติ</v>
      </c>
      <c r="AA26" s="20" t="str">
        <f t="shared" si="15"/>
        <v>มีจุดแข็ง</v>
      </c>
      <c r="AB26" s="17">
        <f t="shared" si="11"/>
        <v>8</v>
      </c>
      <c r="AC26" s="18" t="str">
        <f t="shared" si="12"/>
        <v>ปกติ</v>
      </c>
      <c r="AD26" s="17">
        <f t="shared" si="14"/>
        <v>0</v>
      </c>
      <c r="AE26" s="18" t="str">
        <f t="shared" si="13"/>
        <v>ปกติ</v>
      </c>
    </row>
    <row r="27" spans="1:31" s="21" customFormat="1" ht="25.5" x14ac:dyDescent="0.5">
      <c r="A27" s="52">
        <v>22</v>
      </c>
      <c r="B27" s="77">
        <v>20246</v>
      </c>
      <c r="C27" s="85" t="s">
        <v>55</v>
      </c>
      <c r="D27" s="86" t="s">
        <v>111</v>
      </c>
      <c r="E27" s="87" t="s">
        <v>112</v>
      </c>
      <c r="F27" s="52">
        <v>2</v>
      </c>
      <c r="G27" s="52">
        <v>13</v>
      </c>
      <c r="H27" s="205">
        <v>36955</v>
      </c>
      <c r="I27" s="48" t="s">
        <v>69</v>
      </c>
      <c r="J27" s="217">
        <f t="shared" ca="1" si="1"/>
        <v>43153</v>
      </c>
      <c r="K27" s="53">
        <v>2</v>
      </c>
      <c r="L27" s="54">
        <v>1</v>
      </c>
      <c r="M27" s="53">
        <v>3</v>
      </c>
      <c r="N27" s="54">
        <v>4</v>
      </c>
      <c r="O27" s="53">
        <v>7</v>
      </c>
      <c r="P27" s="55"/>
      <c r="Q27" s="17">
        <f t="shared" si="2"/>
        <v>2</v>
      </c>
      <c r="R27" s="18" t="str">
        <f t="shared" si="3"/>
        <v>ปกติ</v>
      </c>
      <c r="S27" s="17">
        <f t="shared" si="4"/>
        <v>1</v>
      </c>
      <c r="T27" s="19" t="str">
        <f t="shared" si="0"/>
        <v>ปกติ</v>
      </c>
      <c r="U27" s="17">
        <f t="shared" si="5"/>
        <v>3</v>
      </c>
      <c r="V27" s="19" t="str">
        <f t="shared" si="6"/>
        <v>ปกติ</v>
      </c>
      <c r="W27" s="17">
        <f t="shared" si="7"/>
        <v>4</v>
      </c>
      <c r="X27" s="19" t="str">
        <f t="shared" si="8"/>
        <v>เสี่ยง</v>
      </c>
      <c r="Y27" s="17">
        <f t="shared" si="9"/>
        <v>7</v>
      </c>
      <c r="Z27" s="18" t="str">
        <f t="shared" si="10"/>
        <v>ปกติ</v>
      </c>
      <c r="AA27" s="20" t="str">
        <f t="shared" si="15"/>
        <v>มีจุดแข็ง</v>
      </c>
      <c r="AB27" s="17">
        <f t="shared" si="11"/>
        <v>10</v>
      </c>
      <c r="AC27" s="18" t="str">
        <f t="shared" si="12"/>
        <v>ปกติ</v>
      </c>
      <c r="AD27" s="17">
        <f t="shared" si="14"/>
        <v>0</v>
      </c>
      <c r="AE27" s="18" t="str">
        <f t="shared" si="13"/>
        <v>ปกติ</v>
      </c>
    </row>
    <row r="28" spans="1:31" s="21" customFormat="1" ht="25.5" x14ac:dyDescent="0.5">
      <c r="A28" s="52">
        <v>23</v>
      </c>
      <c r="B28" s="77">
        <v>20247</v>
      </c>
      <c r="C28" s="85" t="s">
        <v>55</v>
      </c>
      <c r="D28" s="86" t="s">
        <v>113</v>
      </c>
      <c r="E28" s="87" t="s">
        <v>114</v>
      </c>
      <c r="F28" s="52">
        <v>2</v>
      </c>
      <c r="G28" s="52">
        <v>13</v>
      </c>
      <c r="H28" s="205">
        <v>36956</v>
      </c>
      <c r="I28" s="48" t="s">
        <v>69</v>
      </c>
      <c r="J28" s="217">
        <f t="shared" ca="1" si="1"/>
        <v>43153</v>
      </c>
      <c r="K28" s="53">
        <v>6</v>
      </c>
      <c r="L28" s="54">
        <v>2</v>
      </c>
      <c r="M28" s="53">
        <v>3</v>
      </c>
      <c r="N28" s="54">
        <v>1</v>
      </c>
      <c r="O28" s="53">
        <v>8</v>
      </c>
      <c r="P28" s="55"/>
      <c r="Q28" s="17">
        <f t="shared" si="2"/>
        <v>6</v>
      </c>
      <c r="R28" s="18" t="str">
        <f t="shared" si="3"/>
        <v>เสี่ยง</v>
      </c>
      <c r="S28" s="17">
        <f t="shared" si="4"/>
        <v>2</v>
      </c>
      <c r="T28" s="19" t="str">
        <f t="shared" si="0"/>
        <v>ปกติ</v>
      </c>
      <c r="U28" s="17">
        <f t="shared" si="5"/>
        <v>3</v>
      </c>
      <c r="V28" s="19" t="str">
        <f t="shared" si="6"/>
        <v>ปกติ</v>
      </c>
      <c r="W28" s="17">
        <f t="shared" si="7"/>
        <v>1</v>
      </c>
      <c r="X28" s="19" t="str">
        <f t="shared" si="8"/>
        <v>ปกติ</v>
      </c>
      <c r="Y28" s="17">
        <f t="shared" si="9"/>
        <v>8</v>
      </c>
      <c r="Z28" s="18" t="str">
        <f t="shared" si="10"/>
        <v>ปกติ</v>
      </c>
      <c r="AA28" s="20" t="str">
        <f t="shared" si="15"/>
        <v>มีจุดแข็ง</v>
      </c>
      <c r="AB28" s="17">
        <f t="shared" si="11"/>
        <v>12</v>
      </c>
      <c r="AC28" s="18" t="str">
        <f t="shared" si="12"/>
        <v>ปกติ</v>
      </c>
      <c r="AD28" s="17">
        <f t="shared" si="14"/>
        <v>0</v>
      </c>
      <c r="AE28" s="18" t="str">
        <f t="shared" si="13"/>
        <v>ปกติ</v>
      </c>
    </row>
    <row r="29" spans="1:31" s="21" customFormat="1" ht="25.5" x14ac:dyDescent="0.5">
      <c r="A29" s="52">
        <v>24</v>
      </c>
      <c r="B29" s="77">
        <v>20249</v>
      </c>
      <c r="C29" s="85" t="s">
        <v>55</v>
      </c>
      <c r="D29" s="86" t="s">
        <v>115</v>
      </c>
      <c r="E29" s="87" t="s">
        <v>116</v>
      </c>
      <c r="F29" s="52">
        <v>2</v>
      </c>
      <c r="G29" s="52">
        <v>13</v>
      </c>
      <c r="H29" s="205">
        <v>36957</v>
      </c>
      <c r="I29" s="48" t="s">
        <v>69</v>
      </c>
      <c r="J29" s="217">
        <f t="shared" ca="1" si="1"/>
        <v>43153</v>
      </c>
      <c r="K29" s="53">
        <v>6</v>
      </c>
      <c r="L29" s="54">
        <v>2</v>
      </c>
      <c r="M29" s="53">
        <v>5</v>
      </c>
      <c r="N29" s="54">
        <v>3</v>
      </c>
      <c r="O29" s="53">
        <v>6</v>
      </c>
      <c r="P29" s="55"/>
      <c r="Q29" s="17">
        <f t="shared" si="2"/>
        <v>6</v>
      </c>
      <c r="R29" s="18" t="str">
        <f t="shared" si="3"/>
        <v>เสี่ยง</v>
      </c>
      <c r="S29" s="17">
        <f t="shared" si="4"/>
        <v>2</v>
      </c>
      <c r="T29" s="19" t="str">
        <f t="shared" si="0"/>
        <v>ปกติ</v>
      </c>
      <c r="U29" s="17">
        <f t="shared" si="5"/>
        <v>5</v>
      </c>
      <c r="V29" s="19" t="str">
        <f t="shared" si="6"/>
        <v>ปกติ</v>
      </c>
      <c r="W29" s="17">
        <f t="shared" si="7"/>
        <v>3</v>
      </c>
      <c r="X29" s="19" t="str">
        <f t="shared" si="8"/>
        <v>ปกติ</v>
      </c>
      <c r="Y29" s="17">
        <f t="shared" si="9"/>
        <v>6</v>
      </c>
      <c r="Z29" s="18" t="str">
        <f t="shared" si="10"/>
        <v>ปกติ</v>
      </c>
      <c r="AA29" s="20" t="str">
        <f t="shared" si="15"/>
        <v>มีจุดแข็ง</v>
      </c>
      <c r="AB29" s="17">
        <f t="shared" si="11"/>
        <v>16</v>
      </c>
      <c r="AC29" s="18" t="str">
        <f t="shared" si="12"/>
        <v>เสี่ยง</v>
      </c>
      <c r="AD29" s="17">
        <f t="shared" si="14"/>
        <v>0</v>
      </c>
      <c r="AE29" s="18" t="str">
        <f t="shared" si="13"/>
        <v>ปกติ</v>
      </c>
    </row>
    <row r="30" spans="1:31" s="21" customFormat="1" ht="25.5" x14ac:dyDescent="0.5">
      <c r="A30" s="52">
        <v>25</v>
      </c>
      <c r="B30" s="77">
        <v>20250</v>
      </c>
      <c r="C30" s="85" t="s">
        <v>55</v>
      </c>
      <c r="D30" s="86" t="s">
        <v>117</v>
      </c>
      <c r="E30" s="87" t="s">
        <v>118</v>
      </c>
      <c r="F30" s="52">
        <v>2</v>
      </c>
      <c r="G30" s="52">
        <v>13</v>
      </c>
      <c r="H30" s="205">
        <v>36958</v>
      </c>
      <c r="I30" s="48" t="s">
        <v>69</v>
      </c>
      <c r="J30" s="217">
        <f t="shared" ca="1" si="1"/>
        <v>43153</v>
      </c>
      <c r="K30" s="53">
        <v>2</v>
      </c>
      <c r="L30" s="54">
        <v>3</v>
      </c>
      <c r="M30" s="53">
        <v>2</v>
      </c>
      <c r="N30" s="54">
        <v>2</v>
      </c>
      <c r="O30" s="53">
        <v>8</v>
      </c>
      <c r="P30" s="55"/>
      <c r="Q30" s="17">
        <f t="shared" si="2"/>
        <v>2</v>
      </c>
      <c r="R30" s="18" t="str">
        <f t="shared" si="3"/>
        <v>ปกติ</v>
      </c>
      <c r="S30" s="17">
        <f t="shared" si="4"/>
        <v>3</v>
      </c>
      <c r="T30" s="19" t="str">
        <f t="shared" si="0"/>
        <v>ปกติ</v>
      </c>
      <c r="U30" s="17">
        <f t="shared" si="5"/>
        <v>2</v>
      </c>
      <c r="V30" s="19" t="str">
        <f t="shared" si="6"/>
        <v>ปกติ</v>
      </c>
      <c r="W30" s="17">
        <f t="shared" si="7"/>
        <v>2</v>
      </c>
      <c r="X30" s="19" t="str">
        <f t="shared" si="8"/>
        <v>ปกติ</v>
      </c>
      <c r="Y30" s="17">
        <f t="shared" si="9"/>
        <v>8</v>
      </c>
      <c r="Z30" s="18" t="str">
        <f t="shared" si="10"/>
        <v>ปกติ</v>
      </c>
      <c r="AA30" s="20" t="str">
        <f t="shared" si="15"/>
        <v>มีจุดแข็ง</v>
      </c>
      <c r="AB30" s="17">
        <f t="shared" si="11"/>
        <v>9</v>
      </c>
      <c r="AC30" s="18" t="str">
        <f t="shared" si="12"/>
        <v>ปกติ</v>
      </c>
      <c r="AD30" s="17">
        <f t="shared" si="14"/>
        <v>0</v>
      </c>
      <c r="AE30" s="18" t="str">
        <f t="shared" si="13"/>
        <v>ปกติ</v>
      </c>
    </row>
    <row r="31" spans="1:31" s="21" customFormat="1" ht="25.5" x14ac:dyDescent="0.5">
      <c r="A31" s="52">
        <v>26</v>
      </c>
      <c r="B31" s="77">
        <v>20251</v>
      </c>
      <c r="C31" s="85" t="s">
        <v>55</v>
      </c>
      <c r="D31" s="86" t="s">
        <v>119</v>
      </c>
      <c r="E31" s="87" t="s">
        <v>120</v>
      </c>
      <c r="F31" s="52">
        <v>2</v>
      </c>
      <c r="G31" s="52">
        <v>13</v>
      </c>
      <c r="H31" s="205">
        <v>36959</v>
      </c>
      <c r="I31" s="48" t="s">
        <v>69</v>
      </c>
      <c r="J31" s="217">
        <f t="shared" ca="1" si="1"/>
        <v>43153</v>
      </c>
      <c r="K31" s="53">
        <v>6</v>
      </c>
      <c r="L31" s="54">
        <v>4</v>
      </c>
      <c r="M31" s="53">
        <v>4</v>
      </c>
      <c r="N31" s="54">
        <v>2</v>
      </c>
      <c r="O31" s="53">
        <v>4</v>
      </c>
      <c r="P31" s="55"/>
      <c r="Q31" s="17">
        <f t="shared" si="2"/>
        <v>6</v>
      </c>
      <c r="R31" s="18" t="str">
        <f t="shared" si="3"/>
        <v>เสี่ยง</v>
      </c>
      <c r="S31" s="17">
        <f t="shared" si="4"/>
        <v>4</v>
      </c>
      <c r="T31" s="19" t="str">
        <f t="shared" si="0"/>
        <v>ปกติ</v>
      </c>
      <c r="U31" s="17">
        <f t="shared" si="5"/>
        <v>4</v>
      </c>
      <c r="V31" s="19" t="str">
        <f t="shared" si="6"/>
        <v>ปกติ</v>
      </c>
      <c r="W31" s="17">
        <f t="shared" si="7"/>
        <v>2</v>
      </c>
      <c r="X31" s="19" t="str">
        <f t="shared" si="8"/>
        <v>ปกติ</v>
      </c>
      <c r="Y31" s="17">
        <f t="shared" si="9"/>
        <v>4</v>
      </c>
      <c r="Z31" s="18" t="str">
        <f t="shared" si="10"/>
        <v>ปกติ</v>
      </c>
      <c r="AA31" s="20" t="str">
        <f t="shared" si="15"/>
        <v>มีจุดแข็ง</v>
      </c>
      <c r="AB31" s="17">
        <f t="shared" si="11"/>
        <v>16</v>
      </c>
      <c r="AC31" s="18" t="str">
        <f t="shared" si="12"/>
        <v>เสี่ยง</v>
      </c>
      <c r="AD31" s="17">
        <f t="shared" si="14"/>
        <v>0</v>
      </c>
      <c r="AE31" s="18" t="str">
        <f t="shared" si="13"/>
        <v>ปกติ</v>
      </c>
    </row>
    <row r="32" spans="1:31" s="21" customFormat="1" ht="25.5" x14ac:dyDescent="0.5">
      <c r="A32" s="52">
        <v>27</v>
      </c>
      <c r="B32" s="77">
        <v>20252</v>
      </c>
      <c r="C32" s="85" t="s">
        <v>55</v>
      </c>
      <c r="D32" s="88" t="s">
        <v>121</v>
      </c>
      <c r="E32" s="89" t="s">
        <v>122</v>
      </c>
      <c r="F32" s="52">
        <v>2</v>
      </c>
      <c r="G32" s="52">
        <v>13</v>
      </c>
      <c r="H32" s="205">
        <v>36960</v>
      </c>
      <c r="I32" s="48" t="s">
        <v>69</v>
      </c>
      <c r="J32" s="217">
        <f t="shared" ca="1" si="1"/>
        <v>43153</v>
      </c>
      <c r="K32" s="53">
        <v>2</v>
      </c>
      <c r="L32" s="54">
        <v>1</v>
      </c>
      <c r="M32" s="53">
        <v>3</v>
      </c>
      <c r="N32" s="54">
        <v>3</v>
      </c>
      <c r="O32" s="53">
        <v>7</v>
      </c>
      <c r="P32" s="55"/>
      <c r="Q32" s="17">
        <f t="shared" si="2"/>
        <v>2</v>
      </c>
      <c r="R32" s="18" t="str">
        <f t="shared" si="3"/>
        <v>ปกติ</v>
      </c>
      <c r="S32" s="17">
        <f t="shared" si="4"/>
        <v>1</v>
      </c>
      <c r="T32" s="19" t="str">
        <f t="shared" si="0"/>
        <v>ปกติ</v>
      </c>
      <c r="U32" s="17">
        <f t="shared" si="5"/>
        <v>3</v>
      </c>
      <c r="V32" s="19" t="str">
        <f t="shared" si="6"/>
        <v>ปกติ</v>
      </c>
      <c r="W32" s="17">
        <f t="shared" si="7"/>
        <v>3</v>
      </c>
      <c r="X32" s="19" t="str">
        <f t="shared" si="8"/>
        <v>ปกติ</v>
      </c>
      <c r="Y32" s="17">
        <f t="shared" si="9"/>
        <v>7</v>
      </c>
      <c r="Z32" s="18" t="str">
        <f t="shared" si="10"/>
        <v>ปกติ</v>
      </c>
      <c r="AA32" s="20" t="str">
        <f t="shared" si="15"/>
        <v>มีจุดแข็ง</v>
      </c>
      <c r="AB32" s="17">
        <f t="shared" si="11"/>
        <v>9</v>
      </c>
      <c r="AC32" s="18" t="str">
        <f t="shared" si="12"/>
        <v>ปกติ</v>
      </c>
      <c r="AD32" s="17">
        <f t="shared" si="14"/>
        <v>0</v>
      </c>
      <c r="AE32" s="18" t="str">
        <f t="shared" si="13"/>
        <v>ปกติ</v>
      </c>
    </row>
    <row r="33" spans="1:31" s="21" customFormat="1" ht="25.5" x14ac:dyDescent="0.5">
      <c r="A33" s="52">
        <v>28</v>
      </c>
      <c r="B33" s="77">
        <v>20253</v>
      </c>
      <c r="C33" s="85" t="s">
        <v>55</v>
      </c>
      <c r="D33" s="86" t="s">
        <v>123</v>
      </c>
      <c r="E33" s="87" t="s">
        <v>124</v>
      </c>
      <c r="F33" s="52">
        <v>2</v>
      </c>
      <c r="G33" s="52">
        <v>13</v>
      </c>
      <c r="H33" s="205">
        <v>36961</v>
      </c>
      <c r="I33" s="48" t="s">
        <v>69</v>
      </c>
      <c r="J33" s="217">
        <f t="shared" ca="1" si="1"/>
        <v>43153</v>
      </c>
      <c r="K33" s="53">
        <v>3</v>
      </c>
      <c r="L33" s="54">
        <v>1</v>
      </c>
      <c r="M33" s="53">
        <v>1</v>
      </c>
      <c r="N33" s="54">
        <v>3</v>
      </c>
      <c r="O33" s="53">
        <v>7</v>
      </c>
      <c r="P33" s="55"/>
      <c r="Q33" s="17">
        <f t="shared" si="2"/>
        <v>3</v>
      </c>
      <c r="R33" s="18" t="str">
        <f t="shared" si="3"/>
        <v>ปกติ</v>
      </c>
      <c r="S33" s="17">
        <f t="shared" si="4"/>
        <v>1</v>
      </c>
      <c r="T33" s="19" t="str">
        <f t="shared" si="0"/>
        <v>ปกติ</v>
      </c>
      <c r="U33" s="17">
        <f t="shared" si="5"/>
        <v>1</v>
      </c>
      <c r="V33" s="19" t="str">
        <f t="shared" si="6"/>
        <v>ปกติ</v>
      </c>
      <c r="W33" s="17">
        <f t="shared" si="7"/>
        <v>3</v>
      </c>
      <c r="X33" s="19" t="str">
        <f t="shared" si="8"/>
        <v>ปกติ</v>
      </c>
      <c r="Y33" s="17">
        <f t="shared" si="9"/>
        <v>7</v>
      </c>
      <c r="Z33" s="18" t="str">
        <f t="shared" si="10"/>
        <v>ปกติ</v>
      </c>
      <c r="AA33" s="20" t="str">
        <f t="shared" si="15"/>
        <v>มีจุดแข็ง</v>
      </c>
      <c r="AB33" s="17">
        <f t="shared" si="11"/>
        <v>8</v>
      </c>
      <c r="AC33" s="18" t="str">
        <f t="shared" si="12"/>
        <v>ปกติ</v>
      </c>
      <c r="AD33" s="17">
        <f t="shared" si="14"/>
        <v>0</v>
      </c>
      <c r="AE33" s="18" t="str">
        <f t="shared" si="13"/>
        <v>ปกติ</v>
      </c>
    </row>
    <row r="34" spans="1:31" s="21" customFormat="1" ht="25.5" x14ac:dyDescent="0.5">
      <c r="A34" s="52">
        <v>29</v>
      </c>
      <c r="B34" s="77">
        <v>20254</v>
      </c>
      <c r="C34" s="85" t="s">
        <v>55</v>
      </c>
      <c r="D34" s="86" t="s">
        <v>125</v>
      </c>
      <c r="E34" s="87" t="s">
        <v>126</v>
      </c>
      <c r="F34" s="52">
        <v>2</v>
      </c>
      <c r="G34" s="52">
        <v>13</v>
      </c>
      <c r="H34" s="205">
        <v>36962</v>
      </c>
      <c r="I34" s="48" t="s">
        <v>69</v>
      </c>
      <c r="J34" s="217">
        <f t="shared" ca="1" si="1"/>
        <v>43153</v>
      </c>
      <c r="K34" s="53">
        <v>5</v>
      </c>
      <c r="L34" s="54">
        <v>3</v>
      </c>
      <c r="M34" s="53">
        <v>3</v>
      </c>
      <c r="N34" s="54">
        <v>4</v>
      </c>
      <c r="O34" s="53">
        <v>8</v>
      </c>
      <c r="P34" s="55"/>
      <c r="Q34" s="17">
        <f t="shared" si="2"/>
        <v>5</v>
      </c>
      <c r="R34" s="18" t="str">
        <f t="shared" si="3"/>
        <v>ปกติ</v>
      </c>
      <c r="S34" s="17">
        <f t="shared" si="4"/>
        <v>3</v>
      </c>
      <c r="T34" s="19" t="str">
        <f t="shared" si="0"/>
        <v>ปกติ</v>
      </c>
      <c r="U34" s="17">
        <f t="shared" si="5"/>
        <v>3</v>
      </c>
      <c r="V34" s="19" t="str">
        <f t="shared" si="6"/>
        <v>ปกติ</v>
      </c>
      <c r="W34" s="17">
        <f t="shared" si="7"/>
        <v>4</v>
      </c>
      <c r="X34" s="19" t="str">
        <f t="shared" si="8"/>
        <v>เสี่ยง</v>
      </c>
      <c r="Y34" s="17">
        <f t="shared" si="9"/>
        <v>8</v>
      </c>
      <c r="Z34" s="18" t="str">
        <f t="shared" si="10"/>
        <v>ปกติ</v>
      </c>
      <c r="AA34" s="20" t="str">
        <f t="shared" si="15"/>
        <v>มีจุดแข็ง</v>
      </c>
      <c r="AB34" s="17">
        <f t="shared" si="11"/>
        <v>15</v>
      </c>
      <c r="AC34" s="18" t="str">
        <f t="shared" si="12"/>
        <v>ปกติ</v>
      </c>
      <c r="AD34" s="17">
        <f t="shared" si="14"/>
        <v>0</v>
      </c>
      <c r="AE34" s="18" t="str">
        <f t="shared" si="13"/>
        <v>ปกติ</v>
      </c>
    </row>
    <row r="35" spans="1:31" s="21" customFormat="1" ht="25.5" x14ac:dyDescent="0.5">
      <c r="A35" s="52">
        <v>30</v>
      </c>
      <c r="B35" s="77">
        <v>20255</v>
      </c>
      <c r="C35" s="218" t="s">
        <v>55</v>
      </c>
      <c r="D35" s="219" t="s">
        <v>127</v>
      </c>
      <c r="E35" s="220" t="s">
        <v>128</v>
      </c>
      <c r="F35" s="52">
        <v>2</v>
      </c>
      <c r="G35" s="52">
        <v>13</v>
      </c>
      <c r="H35" s="205">
        <v>36963</v>
      </c>
      <c r="I35" s="48" t="s">
        <v>69</v>
      </c>
      <c r="J35" s="217">
        <f t="shared" ca="1" si="1"/>
        <v>43153</v>
      </c>
      <c r="K35" s="53">
        <v>1</v>
      </c>
      <c r="L35" s="54">
        <v>1</v>
      </c>
      <c r="M35" s="53">
        <v>1</v>
      </c>
      <c r="N35" s="54">
        <v>2</v>
      </c>
      <c r="O35" s="53">
        <v>8</v>
      </c>
      <c r="P35" s="55"/>
      <c r="Q35" s="17">
        <f t="shared" si="2"/>
        <v>1</v>
      </c>
      <c r="R35" s="18" t="str">
        <f t="shared" si="3"/>
        <v>ปกติ</v>
      </c>
      <c r="S35" s="17">
        <f t="shared" si="4"/>
        <v>1</v>
      </c>
      <c r="T35" s="19" t="str">
        <f t="shared" si="0"/>
        <v>ปกติ</v>
      </c>
      <c r="U35" s="17">
        <f t="shared" si="5"/>
        <v>1</v>
      </c>
      <c r="V35" s="19" t="str">
        <f t="shared" si="6"/>
        <v>ปกติ</v>
      </c>
      <c r="W35" s="17">
        <f t="shared" si="7"/>
        <v>2</v>
      </c>
      <c r="X35" s="19" t="str">
        <f t="shared" si="8"/>
        <v>ปกติ</v>
      </c>
      <c r="Y35" s="17">
        <f t="shared" si="9"/>
        <v>8</v>
      </c>
      <c r="Z35" s="18" t="str">
        <f t="shared" si="10"/>
        <v>ปกติ</v>
      </c>
      <c r="AA35" s="20" t="str">
        <f t="shared" si="15"/>
        <v>มีจุดแข็ง</v>
      </c>
      <c r="AB35" s="17">
        <f t="shared" si="11"/>
        <v>5</v>
      </c>
      <c r="AC35" s="18" t="str">
        <f t="shared" si="12"/>
        <v>ปกติ</v>
      </c>
      <c r="AD35" s="17">
        <f t="shared" si="14"/>
        <v>0</v>
      </c>
      <c r="AE35" s="18" t="str">
        <f t="shared" si="13"/>
        <v>ปกติ</v>
      </c>
    </row>
    <row r="36" spans="1:31" s="21" customFormat="1" ht="25.5" x14ac:dyDescent="0.5">
      <c r="A36" s="52">
        <v>31</v>
      </c>
      <c r="B36" s="77">
        <v>20256</v>
      </c>
      <c r="C36" s="218" t="s">
        <v>55</v>
      </c>
      <c r="D36" s="219" t="s">
        <v>127</v>
      </c>
      <c r="E36" s="220" t="s">
        <v>128</v>
      </c>
      <c r="F36" s="52">
        <v>2</v>
      </c>
      <c r="G36" s="52">
        <v>13</v>
      </c>
      <c r="H36" s="205">
        <v>36964</v>
      </c>
      <c r="I36" s="48" t="s">
        <v>69</v>
      </c>
      <c r="J36" s="217">
        <f t="shared" ca="1" si="1"/>
        <v>43153</v>
      </c>
      <c r="K36" s="53">
        <v>1</v>
      </c>
      <c r="L36" s="54">
        <v>1</v>
      </c>
      <c r="M36" s="53">
        <v>1</v>
      </c>
      <c r="N36" s="54">
        <v>2</v>
      </c>
      <c r="O36" s="53">
        <v>8</v>
      </c>
      <c r="P36" s="55"/>
      <c r="Q36" s="17">
        <f t="shared" si="2"/>
        <v>1</v>
      </c>
      <c r="R36" s="18" t="str">
        <f t="shared" si="3"/>
        <v>ปกติ</v>
      </c>
      <c r="S36" s="17">
        <f t="shared" si="4"/>
        <v>1</v>
      </c>
      <c r="T36" s="19" t="str">
        <f t="shared" si="0"/>
        <v>ปกติ</v>
      </c>
      <c r="U36" s="17">
        <f t="shared" si="5"/>
        <v>1</v>
      </c>
      <c r="V36" s="19" t="str">
        <f t="shared" si="6"/>
        <v>ปกติ</v>
      </c>
      <c r="W36" s="17">
        <f t="shared" si="7"/>
        <v>2</v>
      </c>
      <c r="X36" s="19" t="str">
        <f t="shared" si="8"/>
        <v>ปกติ</v>
      </c>
      <c r="Y36" s="17">
        <f t="shared" si="9"/>
        <v>8</v>
      </c>
      <c r="Z36" s="18" t="str">
        <f t="shared" si="10"/>
        <v>ปกติ</v>
      </c>
      <c r="AA36" s="20" t="str">
        <f t="shared" si="15"/>
        <v>มีจุดแข็ง</v>
      </c>
      <c r="AB36" s="17">
        <f t="shared" si="11"/>
        <v>5</v>
      </c>
      <c r="AC36" s="18" t="str">
        <f t="shared" si="12"/>
        <v>ปกติ</v>
      </c>
      <c r="AD36" s="17">
        <f t="shared" si="14"/>
        <v>0</v>
      </c>
      <c r="AE36" s="18" t="str">
        <f t="shared" si="13"/>
        <v>ปกติ</v>
      </c>
    </row>
    <row r="37" spans="1:31" s="21" customFormat="1" ht="25.5" x14ac:dyDescent="0.5">
      <c r="A37" s="52">
        <v>32</v>
      </c>
      <c r="B37" s="77">
        <v>20257</v>
      </c>
      <c r="C37" s="218" t="s">
        <v>55</v>
      </c>
      <c r="D37" s="219" t="s">
        <v>127</v>
      </c>
      <c r="E37" s="220" t="s">
        <v>128</v>
      </c>
      <c r="F37" s="52">
        <v>2</v>
      </c>
      <c r="G37" s="52">
        <v>13</v>
      </c>
      <c r="H37" s="205">
        <v>36965</v>
      </c>
      <c r="I37" s="48" t="s">
        <v>69</v>
      </c>
      <c r="J37" s="217">
        <f t="shared" ca="1" si="1"/>
        <v>43153</v>
      </c>
      <c r="K37" s="53">
        <v>1</v>
      </c>
      <c r="L37" s="54">
        <v>1</v>
      </c>
      <c r="M37" s="53">
        <v>1</v>
      </c>
      <c r="N37" s="54">
        <v>2</v>
      </c>
      <c r="O37" s="53">
        <v>8</v>
      </c>
      <c r="P37" s="55"/>
      <c r="Q37" s="17">
        <f t="shared" si="2"/>
        <v>1</v>
      </c>
      <c r="R37" s="18" t="str">
        <f t="shared" si="3"/>
        <v>ปกติ</v>
      </c>
      <c r="S37" s="17">
        <f t="shared" si="4"/>
        <v>1</v>
      </c>
      <c r="T37" s="19" t="str">
        <f t="shared" si="0"/>
        <v>ปกติ</v>
      </c>
      <c r="U37" s="17">
        <f t="shared" si="5"/>
        <v>1</v>
      </c>
      <c r="V37" s="19" t="str">
        <f t="shared" si="6"/>
        <v>ปกติ</v>
      </c>
      <c r="W37" s="17">
        <f t="shared" si="7"/>
        <v>2</v>
      </c>
      <c r="X37" s="19" t="str">
        <f t="shared" si="8"/>
        <v>ปกติ</v>
      </c>
      <c r="Y37" s="17">
        <f t="shared" si="9"/>
        <v>8</v>
      </c>
      <c r="Z37" s="18" t="str">
        <f t="shared" si="10"/>
        <v>ปกติ</v>
      </c>
      <c r="AA37" s="20" t="str">
        <f t="shared" si="15"/>
        <v>มีจุดแข็ง</v>
      </c>
      <c r="AB37" s="17">
        <f t="shared" si="11"/>
        <v>5</v>
      </c>
      <c r="AC37" s="18" t="str">
        <f t="shared" si="12"/>
        <v>ปกติ</v>
      </c>
      <c r="AD37" s="17">
        <f t="shared" si="14"/>
        <v>0</v>
      </c>
      <c r="AE37" s="18" t="str">
        <f t="shared" si="13"/>
        <v>ปกติ</v>
      </c>
    </row>
    <row r="38" spans="1:31" s="21" customFormat="1" ht="25.5" x14ac:dyDescent="0.5">
      <c r="A38" s="52">
        <v>33</v>
      </c>
      <c r="B38" s="77">
        <v>20258</v>
      </c>
      <c r="C38" s="218" t="s">
        <v>55</v>
      </c>
      <c r="D38" s="219" t="s">
        <v>127</v>
      </c>
      <c r="E38" s="220" t="s">
        <v>128</v>
      </c>
      <c r="F38" s="52">
        <v>2</v>
      </c>
      <c r="G38" s="52">
        <v>13</v>
      </c>
      <c r="H38" s="205">
        <v>36966</v>
      </c>
      <c r="I38" s="48" t="s">
        <v>69</v>
      </c>
      <c r="J38" s="217">
        <f t="shared" ca="1" si="1"/>
        <v>43153</v>
      </c>
      <c r="K38" s="53">
        <v>1</v>
      </c>
      <c r="L38" s="54">
        <v>1</v>
      </c>
      <c r="M38" s="53">
        <v>1</v>
      </c>
      <c r="N38" s="54">
        <v>2</v>
      </c>
      <c r="O38" s="53">
        <v>8</v>
      </c>
      <c r="P38" s="55"/>
      <c r="Q38" s="17">
        <f t="shared" si="2"/>
        <v>1</v>
      </c>
      <c r="R38" s="18" t="str">
        <f t="shared" ref="R38:R40" si="16">IF(Q38&gt;6,"มีปัญหา",IF(Q38=6,"เสี่ยง",IF(Q38=5,"ปกติ",IF(Q38=4,"ปกติ",IF(Q38=3,"ปกติ",IF(Q38=2,"ปกติ",IF(Q38=1,"ปกติ",IF(Q38=0,"ปกติ","-"))))))))</f>
        <v>ปกติ</v>
      </c>
      <c r="S38" s="17">
        <f t="shared" si="4"/>
        <v>1</v>
      </c>
      <c r="T38" s="19" t="str">
        <f t="shared" ref="T38:T39" si="17">IF(S38&gt;5,"มีปัญหา",IF(S38=5,"เสี่ยง",IF(S38=4,"ปกติ",IF(S38=3,"ปกติ",IF(S38=2,"ปกติ",IF(S38=1,"ปกติ",IF(S38&gt;=0,"ปกติ","-")))))))</f>
        <v>ปกติ</v>
      </c>
      <c r="U38" s="17">
        <f t="shared" si="5"/>
        <v>1</v>
      </c>
      <c r="V38" s="19" t="str">
        <f t="shared" ref="V38:V39" si="18">IF(U38&gt;6,"มีปัญหา",IF(U38=6,"เสี่ยง",IF(U38&gt;=0,"ปกติ","-")))</f>
        <v>ปกติ</v>
      </c>
      <c r="W38" s="17">
        <f t="shared" si="7"/>
        <v>2</v>
      </c>
      <c r="X38" s="19" t="str">
        <f t="shared" ref="X38:X39" si="19">IF(W38&gt;4,"มีปัญหา",IF(W38=4,"เสี่ยง",IF(W38&gt;=0,"ปกติ","-")))</f>
        <v>ปกติ</v>
      </c>
      <c r="Y38" s="17">
        <f t="shared" si="9"/>
        <v>8</v>
      </c>
      <c r="Z38" s="18" t="str">
        <f t="shared" ref="Z38:Z39" si="20">IF(Y38&gt;3,"ปกติ",IF(Y38=3,"เสี่ยง",IF(Y38&gt;=0,"มีปัญหา","-")))</f>
        <v>ปกติ</v>
      </c>
      <c r="AA38" s="20" t="str">
        <f t="shared" ref="AA38:AA39" si="21">IF(Y38&gt;3,"มีจุดแข็ง",IF(Y38&gt;=0,"ไม่มีจุดแข็ง","-"))</f>
        <v>มีจุดแข็ง</v>
      </c>
      <c r="AB38" s="17">
        <f t="shared" si="11"/>
        <v>5</v>
      </c>
      <c r="AC38" s="18" t="str">
        <f t="shared" ref="AC38:AC39" si="22">IF(AB38&gt;17,"มีปัญหา",IF(AB38&gt;15,"เสี่ยง",IF(AB38&gt;=0,"ปกติ","-")))</f>
        <v>ปกติ</v>
      </c>
      <c r="AD38" s="17">
        <f t="shared" si="14"/>
        <v>0</v>
      </c>
      <c r="AE38" s="18" t="str">
        <f t="shared" si="13"/>
        <v>ปกติ</v>
      </c>
    </row>
    <row r="39" spans="1:31" s="21" customFormat="1" ht="25.5" x14ac:dyDescent="0.5">
      <c r="A39" s="52">
        <v>34</v>
      </c>
      <c r="B39" s="77">
        <v>20259</v>
      </c>
      <c r="C39" s="218" t="s">
        <v>55</v>
      </c>
      <c r="D39" s="219" t="s">
        <v>127</v>
      </c>
      <c r="E39" s="220" t="s">
        <v>128</v>
      </c>
      <c r="F39" s="52">
        <v>2</v>
      </c>
      <c r="G39" s="52">
        <v>13</v>
      </c>
      <c r="H39" s="205">
        <v>36967</v>
      </c>
      <c r="I39" s="48" t="s">
        <v>69</v>
      </c>
      <c r="J39" s="217">
        <f t="shared" ca="1" si="1"/>
        <v>43153</v>
      </c>
      <c r="K39" s="53">
        <v>1</v>
      </c>
      <c r="L39" s="54">
        <v>1</v>
      </c>
      <c r="M39" s="53">
        <v>1</v>
      </c>
      <c r="N39" s="54">
        <v>2</v>
      </c>
      <c r="O39" s="53">
        <v>8</v>
      </c>
      <c r="P39" s="55"/>
      <c r="Q39" s="17">
        <f t="shared" si="2"/>
        <v>1</v>
      </c>
      <c r="R39" s="18" t="str">
        <f t="shared" si="16"/>
        <v>ปกติ</v>
      </c>
      <c r="S39" s="17">
        <f t="shared" si="4"/>
        <v>1</v>
      </c>
      <c r="T39" s="19" t="str">
        <f t="shared" si="17"/>
        <v>ปกติ</v>
      </c>
      <c r="U39" s="17">
        <f t="shared" si="5"/>
        <v>1</v>
      </c>
      <c r="V39" s="19" t="str">
        <f t="shared" si="18"/>
        <v>ปกติ</v>
      </c>
      <c r="W39" s="17">
        <f t="shared" si="7"/>
        <v>2</v>
      </c>
      <c r="X39" s="19" t="str">
        <f t="shared" si="19"/>
        <v>ปกติ</v>
      </c>
      <c r="Y39" s="17">
        <f t="shared" si="9"/>
        <v>8</v>
      </c>
      <c r="Z39" s="18" t="str">
        <f t="shared" si="20"/>
        <v>ปกติ</v>
      </c>
      <c r="AA39" s="20" t="str">
        <f t="shared" si="21"/>
        <v>มีจุดแข็ง</v>
      </c>
      <c r="AB39" s="17">
        <f t="shared" si="11"/>
        <v>5</v>
      </c>
      <c r="AC39" s="18" t="str">
        <f t="shared" si="22"/>
        <v>ปกติ</v>
      </c>
      <c r="AD39" s="17">
        <f t="shared" si="14"/>
        <v>0</v>
      </c>
      <c r="AE39" s="18" t="str">
        <f t="shared" si="13"/>
        <v>ปกติ</v>
      </c>
    </row>
    <row r="40" spans="1:31" s="21" customFormat="1" ht="25.5" x14ac:dyDescent="0.5">
      <c r="A40" s="52">
        <v>35</v>
      </c>
      <c r="B40" s="77">
        <v>20260</v>
      </c>
      <c r="C40" s="218" t="s">
        <v>55</v>
      </c>
      <c r="D40" s="219" t="s">
        <v>127</v>
      </c>
      <c r="E40" s="220" t="s">
        <v>128</v>
      </c>
      <c r="F40" s="52">
        <v>2</v>
      </c>
      <c r="G40" s="52">
        <v>13</v>
      </c>
      <c r="H40" s="205">
        <v>36968</v>
      </c>
      <c r="I40" s="48" t="s">
        <v>69</v>
      </c>
      <c r="J40" s="217">
        <f t="shared" ca="1" si="1"/>
        <v>43153</v>
      </c>
      <c r="K40" s="53">
        <v>1</v>
      </c>
      <c r="L40" s="54">
        <v>1</v>
      </c>
      <c r="M40" s="53">
        <v>1</v>
      </c>
      <c r="N40" s="54">
        <v>2</v>
      </c>
      <c r="O40" s="53">
        <v>8</v>
      </c>
      <c r="P40" s="55"/>
      <c r="Q40" s="17">
        <f t="shared" si="2"/>
        <v>1</v>
      </c>
      <c r="R40" s="18" t="str">
        <f t="shared" si="16"/>
        <v>ปกติ</v>
      </c>
      <c r="S40" s="17">
        <f t="shared" si="4"/>
        <v>1</v>
      </c>
      <c r="T40" s="19" t="str">
        <f t="shared" si="0"/>
        <v>ปกติ</v>
      </c>
      <c r="U40" s="17">
        <f t="shared" si="5"/>
        <v>1</v>
      </c>
      <c r="V40" s="19" t="str">
        <f t="shared" si="6"/>
        <v>ปกติ</v>
      </c>
      <c r="W40" s="17">
        <f t="shared" si="7"/>
        <v>2</v>
      </c>
      <c r="X40" s="19" t="str">
        <f t="shared" si="8"/>
        <v>ปกติ</v>
      </c>
      <c r="Y40" s="17">
        <f t="shared" si="9"/>
        <v>8</v>
      </c>
      <c r="Z40" s="18" t="str">
        <f t="shared" si="10"/>
        <v>ปกติ</v>
      </c>
      <c r="AA40" s="20" t="str">
        <f t="shared" si="15"/>
        <v>มีจุดแข็ง</v>
      </c>
      <c r="AB40" s="17">
        <f t="shared" si="11"/>
        <v>5</v>
      </c>
      <c r="AC40" s="18" t="str">
        <f t="shared" si="12"/>
        <v>ปกติ</v>
      </c>
      <c r="AD40" s="17">
        <f t="shared" si="14"/>
        <v>0</v>
      </c>
      <c r="AE40" s="18" t="str">
        <f t="shared" si="13"/>
        <v>ปกติ</v>
      </c>
    </row>
    <row r="41" spans="1:31" s="21" customFormat="1" ht="25.5" x14ac:dyDescent="0.5">
      <c r="A41" s="52">
        <v>36</v>
      </c>
      <c r="B41" s="77">
        <v>20261</v>
      </c>
      <c r="C41" s="218" t="s">
        <v>55</v>
      </c>
      <c r="D41" s="219" t="s">
        <v>127</v>
      </c>
      <c r="E41" s="220" t="s">
        <v>128</v>
      </c>
      <c r="F41" s="52">
        <v>2</v>
      </c>
      <c r="G41" s="52">
        <v>13</v>
      </c>
      <c r="H41" s="205">
        <v>36969</v>
      </c>
      <c r="I41" s="48" t="s">
        <v>69</v>
      </c>
      <c r="J41" s="217">
        <f t="shared" ca="1" si="1"/>
        <v>43153</v>
      </c>
      <c r="K41" s="53">
        <v>1</v>
      </c>
      <c r="L41" s="54">
        <v>1</v>
      </c>
      <c r="M41" s="53">
        <v>1</v>
      </c>
      <c r="N41" s="54">
        <v>2</v>
      </c>
      <c r="O41" s="53">
        <v>8</v>
      </c>
      <c r="P41" s="55"/>
      <c r="Q41" s="17">
        <f t="shared" si="2"/>
        <v>1</v>
      </c>
      <c r="R41" s="18" t="str">
        <f t="shared" si="3"/>
        <v>ปกติ</v>
      </c>
      <c r="S41" s="17">
        <f t="shared" si="4"/>
        <v>1</v>
      </c>
      <c r="T41" s="19" t="str">
        <f t="shared" si="0"/>
        <v>ปกติ</v>
      </c>
      <c r="U41" s="17">
        <f t="shared" si="5"/>
        <v>1</v>
      </c>
      <c r="V41" s="19" t="str">
        <f t="shared" si="6"/>
        <v>ปกติ</v>
      </c>
      <c r="W41" s="17">
        <f t="shared" si="7"/>
        <v>2</v>
      </c>
      <c r="X41" s="19" t="str">
        <f t="shared" si="8"/>
        <v>ปกติ</v>
      </c>
      <c r="Y41" s="17">
        <f t="shared" si="9"/>
        <v>8</v>
      </c>
      <c r="Z41" s="18" t="str">
        <f t="shared" si="10"/>
        <v>ปกติ</v>
      </c>
      <c r="AA41" s="20" t="str">
        <f t="shared" si="15"/>
        <v>มีจุดแข็ง</v>
      </c>
      <c r="AB41" s="17">
        <f t="shared" si="11"/>
        <v>5</v>
      </c>
      <c r="AC41" s="18" t="str">
        <f t="shared" si="12"/>
        <v>ปกติ</v>
      </c>
      <c r="AD41" s="17">
        <f t="shared" si="14"/>
        <v>0</v>
      </c>
      <c r="AE41" s="18" t="str">
        <f t="shared" si="13"/>
        <v>ปกติ</v>
      </c>
    </row>
    <row r="42" spans="1:31" s="21" customFormat="1" ht="25.5" x14ac:dyDescent="0.5">
      <c r="A42" s="52">
        <v>37</v>
      </c>
      <c r="B42" s="77">
        <v>20262</v>
      </c>
      <c r="C42" s="218" t="s">
        <v>55</v>
      </c>
      <c r="D42" s="219" t="s">
        <v>127</v>
      </c>
      <c r="E42" s="220" t="s">
        <v>128</v>
      </c>
      <c r="F42" s="52">
        <v>2</v>
      </c>
      <c r="G42" s="52">
        <v>13</v>
      </c>
      <c r="H42" s="205">
        <v>36970</v>
      </c>
      <c r="I42" s="48" t="s">
        <v>69</v>
      </c>
      <c r="J42" s="217">
        <f t="shared" ca="1" si="1"/>
        <v>43153</v>
      </c>
      <c r="K42" s="53">
        <v>1</v>
      </c>
      <c r="L42" s="54">
        <v>1</v>
      </c>
      <c r="M42" s="53">
        <v>1</v>
      </c>
      <c r="N42" s="54">
        <v>2</v>
      </c>
      <c r="O42" s="53">
        <v>8</v>
      </c>
      <c r="P42" s="55"/>
      <c r="Q42" s="17">
        <f t="shared" si="2"/>
        <v>1</v>
      </c>
      <c r="R42" s="18" t="str">
        <f t="shared" si="3"/>
        <v>ปกติ</v>
      </c>
      <c r="S42" s="17">
        <f t="shared" si="4"/>
        <v>1</v>
      </c>
      <c r="T42" s="19" t="str">
        <f t="shared" si="0"/>
        <v>ปกติ</v>
      </c>
      <c r="U42" s="17">
        <f t="shared" si="5"/>
        <v>1</v>
      </c>
      <c r="V42" s="19" t="str">
        <f t="shared" si="6"/>
        <v>ปกติ</v>
      </c>
      <c r="W42" s="17">
        <f t="shared" si="7"/>
        <v>2</v>
      </c>
      <c r="X42" s="19" t="str">
        <f t="shared" si="8"/>
        <v>ปกติ</v>
      </c>
      <c r="Y42" s="17">
        <f t="shared" si="9"/>
        <v>8</v>
      </c>
      <c r="Z42" s="18" t="str">
        <f t="shared" si="10"/>
        <v>ปกติ</v>
      </c>
      <c r="AA42" s="20" t="str">
        <f t="shared" si="15"/>
        <v>มีจุดแข็ง</v>
      </c>
      <c r="AB42" s="17">
        <f t="shared" si="11"/>
        <v>5</v>
      </c>
      <c r="AC42" s="18" t="str">
        <f t="shared" si="12"/>
        <v>ปกติ</v>
      </c>
      <c r="AD42" s="17">
        <f t="shared" si="14"/>
        <v>0</v>
      </c>
      <c r="AE42" s="18" t="str">
        <f t="shared" si="13"/>
        <v>ปกติ</v>
      </c>
    </row>
    <row r="43" spans="1:31" s="21" customFormat="1" ht="25.5" x14ac:dyDescent="0.5">
      <c r="A43" s="52">
        <v>38</v>
      </c>
      <c r="B43" s="77">
        <v>20263</v>
      </c>
      <c r="C43" s="218" t="s">
        <v>55</v>
      </c>
      <c r="D43" s="219" t="s">
        <v>127</v>
      </c>
      <c r="E43" s="220" t="s">
        <v>128</v>
      </c>
      <c r="F43" s="52">
        <v>2</v>
      </c>
      <c r="G43" s="52">
        <v>13</v>
      </c>
      <c r="H43" s="205">
        <v>36971</v>
      </c>
      <c r="I43" s="48" t="s">
        <v>69</v>
      </c>
      <c r="J43" s="217">
        <f t="shared" ca="1" si="1"/>
        <v>43153</v>
      </c>
      <c r="K43" s="53">
        <v>1</v>
      </c>
      <c r="L43" s="54">
        <v>1</v>
      </c>
      <c r="M43" s="53">
        <v>1</v>
      </c>
      <c r="N43" s="54">
        <v>2</v>
      </c>
      <c r="O43" s="53">
        <v>8</v>
      </c>
      <c r="P43" s="55"/>
      <c r="Q43" s="17">
        <f t="shared" si="2"/>
        <v>1</v>
      </c>
      <c r="R43" s="18" t="str">
        <f t="shared" si="3"/>
        <v>ปกติ</v>
      </c>
      <c r="S43" s="17">
        <f t="shared" si="4"/>
        <v>1</v>
      </c>
      <c r="T43" s="19" t="str">
        <f t="shared" si="0"/>
        <v>ปกติ</v>
      </c>
      <c r="U43" s="17">
        <f t="shared" si="5"/>
        <v>1</v>
      </c>
      <c r="V43" s="19" t="str">
        <f t="shared" si="6"/>
        <v>ปกติ</v>
      </c>
      <c r="W43" s="17">
        <f t="shared" si="7"/>
        <v>2</v>
      </c>
      <c r="X43" s="19" t="str">
        <f t="shared" si="8"/>
        <v>ปกติ</v>
      </c>
      <c r="Y43" s="17">
        <f t="shared" si="9"/>
        <v>8</v>
      </c>
      <c r="Z43" s="18" t="str">
        <f t="shared" si="10"/>
        <v>ปกติ</v>
      </c>
      <c r="AA43" s="20" t="str">
        <f t="shared" si="15"/>
        <v>มีจุดแข็ง</v>
      </c>
      <c r="AB43" s="17">
        <f t="shared" si="11"/>
        <v>5</v>
      </c>
      <c r="AC43" s="18" t="str">
        <f t="shared" si="12"/>
        <v>ปกติ</v>
      </c>
      <c r="AD43" s="17">
        <f t="shared" si="14"/>
        <v>0</v>
      </c>
      <c r="AE43" s="18" t="str">
        <f t="shared" si="13"/>
        <v>ปกติ</v>
      </c>
    </row>
    <row r="44" spans="1:31" s="21" customFormat="1" ht="25.5" x14ac:dyDescent="0.5">
      <c r="A44" s="52">
        <v>39</v>
      </c>
      <c r="B44" s="77">
        <v>20264</v>
      </c>
      <c r="C44" s="218" t="s">
        <v>55</v>
      </c>
      <c r="D44" s="219" t="s">
        <v>127</v>
      </c>
      <c r="E44" s="220" t="s">
        <v>128</v>
      </c>
      <c r="F44" s="52">
        <v>2</v>
      </c>
      <c r="G44" s="52">
        <v>13</v>
      </c>
      <c r="H44" s="205">
        <v>36972</v>
      </c>
      <c r="I44" s="48" t="s">
        <v>69</v>
      </c>
      <c r="J44" s="217">
        <f t="shared" ca="1" si="1"/>
        <v>43153</v>
      </c>
      <c r="K44" s="53">
        <v>1</v>
      </c>
      <c r="L44" s="54">
        <v>1</v>
      </c>
      <c r="M44" s="53">
        <v>1</v>
      </c>
      <c r="N44" s="54">
        <v>2</v>
      </c>
      <c r="O44" s="53">
        <v>8</v>
      </c>
      <c r="P44" s="55"/>
      <c r="Q44" s="17">
        <f t="shared" si="2"/>
        <v>1</v>
      </c>
      <c r="R44" s="18" t="str">
        <f t="shared" si="3"/>
        <v>ปกติ</v>
      </c>
      <c r="S44" s="17">
        <f t="shared" si="4"/>
        <v>1</v>
      </c>
      <c r="T44" s="19" t="str">
        <f t="shared" si="0"/>
        <v>ปกติ</v>
      </c>
      <c r="U44" s="17">
        <f t="shared" si="5"/>
        <v>1</v>
      </c>
      <c r="V44" s="19" t="str">
        <f t="shared" si="6"/>
        <v>ปกติ</v>
      </c>
      <c r="W44" s="17">
        <f t="shared" si="7"/>
        <v>2</v>
      </c>
      <c r="X44" s="19" t="str">
        <f t="shared" si="8"/>
        <v>ปกติ</v>
      </c>
      <c r="Y44" s="17">
        <f t="shared" si="9"/>
        <v>8</v>
      </c>
      <c r="Z44" s="18" t="str">
        <f t="shared" si="10"/>
        <v>ปกติ</v>
      </c>
      <c r="AA44" s="20" t="str">
        <f t="shared" si="15"/>
        <v>มีจุดแข็ง</v>
      </c>
      <c r="AB44" s="17">
        <f t="shared" si="11"/>
        <v>5</v>
      </c>
      <c r="AC44" s="18" t="str">
        <f t="shared" si="12"/>
        <v>ปกติ</v>
      </c>
      <c r="AD44" s="17">
        <f t="shared" si="14"/>
        <v>0</v>
      </c>
      <c r="AE44" s="18" t="str">
        <f t="shared" si="13"/>
        <v>ปกติ</v>
      </c>
    </row>
    <row r="45" spans="1:31" s="21" customFormat="1" ht="25.5" x14ac:dyDescent="0.5">
      <c r="A45" s="52">
        <v>40</v>
      </c>
      <c r="B45" s="77">
        <v>20265</v>
      </c>
      <c r="C45" s="218" t="s">
        <v>55</v>
      </c>
      <c r="D45" s="219" t="s">
        <v>127</v>
      </c>
      <c r="E45" s="220" t="s">
        <v>128</v>
      </c>
      <c r="F45" s="52">
        <v>2</v>
      </c>
      <c r="G45" s="52">
        <v>13</v>
      </c>
      <c r="H45" s="205">
        <v>36973</v>
      </c>
      <c r="I45" s="48" t="s">
        <v>69</v>
      </c>
      <c r="J45" s="217">
        <f t="shared" ca="1" si="1"/>
        <v>43153</v>
      </c>
      <c r="K45" s="53">
        <v>1</v>
      </c>
      <c r="L45" s="54">
        <v>1</v>
      </c>
      <c r="M45" s="53">
        <v>1</v>
      </c>
      <c r="N45" s="54">
        <v>2</v>
      </c>
      <c r="O45" s="53">
        <v>8</v>
      </c>
      <c r="P45" s="55"/>
      <c r="Q45" s="17">
        <f t="shared" si="2"/>
        <v>1</v>
      </c>
      <c r="R45" s="18" t="str">
        <f t="shared" si="3"/>
        <v>ปกติ</v>
      </c>
      <c r="S45" s="17">
        <f t="shared" si="4"/>
        <v>1</v>
      </c>
      <c r="T45" s="19" t="str">
        <f t="shared" si="0"/>
        <v>ปกติ</v>
      </c>
      <c r="U45" s="17">
        <f t="shared" si="5"/>
        <v>1</v>
      </c>
      <c r="V45" s="19" t="str">
        <f t="shared" si="6"/>
        <v>ปกติ</v>
      </c>
      <c r="W45" s="17">
        <f t="shared" si="7"/>
        <v>2</v>
      </c>
      <c r="X45" s="19" t="str">
        <f t="shared" si="8"/>
        <v>ปกติ</v>
      </c>
      <c r="Y45" s="17">
        <f t="shared" si="9"/>
        <v>8</v>
      </c>
      <c r="Z45" s="18" t="str">
        <f t="shared" si="10"/>
        <v>ปกติ</v>
      </c>
      <c r="AA45" s="20" t="str">
        <f t="shared" si="15"/>
        <v>มีจุดแข็ง</v>
      </c>
      <c r="AB45" s="17">
        <f t="shared" si="11"/>
        <v>5</v>
      </c>
      <c r="AC45" s="18" t="str">
        <f t="shared" si="12"/>
        <v>ปกติ</v>
      </c>
      <c r="AD45" s="17">
        <f t="shared" si="14"/>
        <v>0</v>
      </c>
      <c r="AE45" s="18" t="str">
        <f t="shared" si="13"/>
        <v>ปกติ</v>
      </c>
    </row>
    <row r="46" spans="1:31" s="21" customFormat="1" ht="25.5" x14ac:dyDescent="0.5">
      <c r="A46" s="52">
        <v>41</v>
      </c>
      <c r="B46" s="77">
        <v>20266</v>
      </c>
      <c r="C46" s="218" t="s">
        <v>55</v>
      </c>
      <c r="D46" s="219" t="s">
        <v>127</v>
      </c>
      <c r="E46" s="220" t="s">
        <v>128</v>
      </c>
      <c r="F46" s="52">
        <v>2</v>
      </c>
      <c r="G46" s="52">
        <v>13</v>
      </c>
      <c r="H46" s="205">
        <v>36974</v>
      </c>
      <c r="I46" s="48" t="s">
        <v>69</v>
      </c>
      <c r="J46" s="217">
        <f t="shared" ca="1" si="1"/>
        <v>43153</v>
      </c>
      <c r="K46" s="53">
        <v>1</v>
      </c>
      <c r="L46" s="54">
        <v>1</v>
      </c>
      <c r="M46" s="53">
        <v>1</v>
      </c>
      <c r="N46" s="54">
        <v>2</v>
      </c>
      <c r="O46" s="53">
        <v>8</v>
      </c>
      <c r="P46" s="55"/>
      <c r="Q46" s="17">
        <f t="shared" si="2"/>
        <v>1</v>
      </c>
      <c r="R46" s="18" t="str">
        <f t="shared" si="3"/>
        <v>ปกติ</v>
      </c>
      <c r="S46" s="17">
        <f t="shared" si="4"/>
        <v>1</v>
      </c>
      <c r="T46" s="19" t="str">
        <f t="shared" si="0"/>
        <v>ปกติ</v>
      </c>
      <c r="U46" s="17">
        <f t="shared" si="5"/>
        <v>1</v>
      </c>
      <c r="V46" s="19" t="str">
        <f t="shared" si="6"/>
        <v>ปกติ</v>
      </c>
      <c r="W46" s="17">
        <f t="shared" si="7"/>
        <v>2</v>
      </c>
      <c r="X46" s="19" t="str">
        <f t="shared" si="8"/>
        <v>ปกติ</v>
      </c>
      <c r="Y46" s="17">
        <f t="shared" si="9"/>
        <v>8</v>
      </c>
      <c r="Z46" s="18" t="str">
        <f t="shared" si="10"/>
        <v>ปกติ</v>
      </c>
      <c r="AA46" s="20" t="str">
        <f t="shared" si="15"/>
        <v>มีจุดแข็ง</v>
      </c>
      <c r="AB46" s="17">
        <f t="shared" si="11"/>
        <v>5</v>
      </c>
      <c r="AC46" s="18" t="str">
        <f t="shared" si="12"/>
        <v>ปกติ</v>
      </c>
      <c r="AD46" s="17">
        <f t="shared" si="14"/>
        <v>0</v>
      </c>
      <c r="AE46" s="18" t="str">
        <f t="shared" si="13"/>
        <v>ปกติ</v>
      </c>
    </row>
    <row r="47" spans="1:31" s="21" customFormat="1" ht="25.5" x14ac:dyDescent="0.5">
      <c r="A47" s="52">
        <v>42</v>
      </c>
      <c r="B47" s="77">
        <v>20267</v>
      </c>
      <c r="C47" s="218" t="s">
        <v>55</v>
      </c>
      <c r="D47" s="219" t="s">
        <v>127</v>
      </c>
      <c r="E47" s="220" t="s">
        <v>128</v>
      </c>
      <c r="F47" s="52">
        <v>2</v>
      </c>
      <c r="G47" s="52">
        <v>13</v>
      </c>
      <c r="H47" s="205">
        <v>36975</v>
      </c>
      <c r="I47" s="48" t="s">
        <v>69</v>
      </c>
      <c r="J47" s="217">
        <f t="shared" ca="1" si="1"/>
        <v>43153</v>
      </c>
      <c r="K47" s="53">
        <v>1</v>
      </c>
      <c r="L47" s="54">
        <v>1</v>
      </c>
      <c r="M47" s="53">
        <v>1</v>
      </c>
      <c r="N47" s="54">
        <v>2</v>
      </c>
      <c r="O47" s="53">
        <v>8</v>
      </c>
      <c r="P47" s="55"/>
      <c r="Q47" s="17">
        <f t="shared" si="2"/>
        <v>1</v>
      </c>
      <c r="R47" s="18" t="str">
        <f t="shared" si="3"/>
        <v>ปกติ</v>
      </c>
      <c r="S47" s="17">
        <f t="shared" si="4"/>
        <v>1</v>
      </c>
      <c r="T47" s="19" t="str">
        <f t="shared" si="0"/>
        <v>ปกติ</v>
      </c>
      <c r="U47" s="17">
        <f t="shared" si="5"/>
        <v>1</v>
      </c>
      <c r="V47" s="19" t="str">
        <f t="shared" si="6"/>
        <v>ปกติ</v>
      </c>
      <c r="W47" s="17">
        <f t="shared" si="7"/>
        <v>2</v>
      </c>
      <c r="X47" s="19" t="str">
        <f t="shared" si="8"/>
        <v>ปกติ</v>
      </c>
      <c r="Y47" s="17">
        <f t="shared" si="9"/>
        <v>8</v>
      </c>
      <c r="Z47" s="18" t="str">
        <f t="shared" si="10"/>
        <v>ปกติ</v>
      </c>
      <c r="AA47" s="20" t="str">
        <f t="shared" si="15"/>
        <v>มีจุดแข็ง</v>
      </c>
      <c r="AB47" s="17">
        <f t="shared" si="11"/>
        <v>5</v>
      </c>
      <c r="AC47" s="18" t="str">
        <f t="shared" si="12"/>
        <v>ปกติ</v>
      </c>
      <c r="AD47" s="17">
        <f t="shared" si="14"/>
        <v>0</v>
      </c>
      <c r="AE47" s="18" t="str">
        <f t="shared" si="13"/>
        <v>ปกติ</v>
      </c>
    </row>
    <row r="48" spans="1:31" s="21" customFormat="1" ht="25.5" x14ac:dyDescent="0.5">
      <c r="A48" s="52">
        <v>43</v>
      </c>
      <c r="B48" s="77">
        <v>20268</v>
      </c>
      <c r="C48" s="218" t="s">
        <v>55</v>
      </c>
      <c r="D48" s="219" t="s">
        <v>127</v>
      </c>
      <c r="E48" s="220" t="s">
        <v>128</v>
      </c>
      <c r="F48" s="52">
        <v>2</v>
      </c>
      <c r="G48" s="52">
        <v>13</v>
      </c>
      <c r="H48" s="205">
        <v>36976</v>
      </c>
      <c r="I48" s="48" t="s">
        <v>69</v>
      </c>
      <c r="J48" s="217">
        <f t="shared" ca="1" si="1"/>
        <v>43153</v>
      </c>
      <c r="K48" s="53">
        <v>1</v>
      </c>
      <c r="L48" s="54">
        <v>1</v>
      </c>
      <c r="M48" s="53">
        <v>1</v>
      </c>
      <c r="N48" s="54">
        <v>2</v>
      </c>
      <c r="O48" s="53">
        <v>8</v>
      </c>
      <c r="P48" s="55"/>
      <c r="Q48" s="17">
        <f t="shared" si="2"/>
        <v>1</v>
      </c>
      <c r="R48" s="18" t="str">
        <f t="shared" si="3"/>
        <v>ปกติ</v>
      </c>
      <c r="S48" s="17">
        <f t="shared" si="4"/>
        <v>1</v>
      </c>
      <c r="T48" s="19" t="str">
        <f t="shared" si="0"/>
        <v>ปกติ</v>
      </c>
      <c r="U48" s="17">
        <f t="shared" si="5"/>
        <v>1</v>
      </c>
      <c r="V48" s="19" t="str">
        <f t="shared" si="6"/>
        <v>ปกติ</v>
      </c>
      <c r="W48" s="17">
        <f t="shared" si="7"/>
        <v>2</v>
      </c>
      <c r="X48" s="19" t="str">
        <f t="shared" si="8"/>
        <v>ปกติ</v>
      </c>
      <c r="Y48" s="17">
        <f t="shared" si="9"/>
        <v>8</v>
      </c>
      <c r="Z48" s="18" t="str">
        <f t="shared" si="10"/>
        <v>ปกติ</v>
      </c>
      <c r="AA48" s="20" t="str">
        <f t="shared" si="15"/>
        <v>มีจุดแข็ง</v>
      </c>
      <c r="AB48" s="17">
        <f t="shared" si="11"/>
        <v>5</v>
      </c>
      <c r="AC48" s="18" t="str">
        <f t="shared" si="12"/>
        <v>ปกติ</v>
      </c>
      <c r="AD48" s="17">
        <f t="shared" si="14"/>
        <v>0</v>
      </c>
      <c r="AE48" s="18" t="str">
        <f t="shared" si="13"/>
        <v>ปกติ</v>
      </c>
    </row>
    <row r="49" spans="1:31" s="21" customFormat="1" ht="25.5" x14ac:dyDescent="0.5">
      <c r="A49" s="52">
        <v>44</v>
      </c>
      <c r="B49" s="77">
        <v>20269</v>
      </c>
      <c r="C49" s="218" t="s">
        <v>55</v>
      </c>
      <c r="D49" s="219" t="s">
        <v>127</v>
      </c>
      <c r="E49" s="220" t="s">
        <v>128</v>
      </c>
      <c r="F49" s="52">
        <v>2</v>
      </c>
      <c r="G49" s="52">
        <v>13</v>
      </c>
      <c r="H49" s="205">
        <v>36977</v>
      </c>
      <c r="I49" s="48" t="s">
        <v>69</v>
      </c>
      <c r="J49" s="217">
        <f t="shared" ca="1" si="1"/>
        <v>43153</v>
      </c>
      <c r="K49" s="53">
        <v>1</v>
      </c>
      <c r="L49" s="54">
        <v>1</v>
      </c>
      <c r="M49" s="53">
        <v>1</v>
      </c>
      <c r="N49" s="54">
        <v>2</v>
      </c>
      <c r="O49" s="53">
        <v>8</v>
      </c>
      <c r="P49" s="55"/>
      <c r="Q49" s="17">
        <f t="shared" si="2"/>
        <v>1</v>
      </c>
      <c r="R49" s="18" t="str">
        <f t="shared" si="3"/>
        <v>ปกติ</v>
      </c>
      <c r="S49" s="17">
        <f t="shared" si="4"/>
        <v>1</v>
      </c>
      <c r="T49" s="19" t="str">
        <f t="shared" si="0"/>
        <v>ปกติ</v>
      </c>
      <c r="U49" s="17">
        <f t="shared" si="5"/>
        <v>1</v>
      </c>
      <c r="V49" s="19" t="str">
        <f t="shared" si="6"/>
        <v>ปกติ</v>
      </c>
      <c r="W49" s="17">
        <f t="shared" si="7"/>
        <v>2</v>
      </c>
      <c r="X49" s="19" t="str">
        <f t="shared" si="8"/>
        <v>ปกติ</v>
      </c>
      <c r="Y49" s="17">
        <f t="shared" si="9"/>
        <v>8</v>
      </c>
      <c r="Z49" s="18" t="str">
        <f t="shared" si="10"/>
        <v>ปกติ</v>
      </c>
      <c r="AA49" s="20" t="str">
        <f t="shared" si="15"/>
        <v>มีจุดแข็ง</v>
      </c>
      <c r="AB49" s="17">
        <f t="shared" si="11"/>
        <v>5</v>
      </c>
      <c r="AC49" s="18" t="str">
        <f t="shared" si="12"/>
        <v>ปกติ</v>
      </c>
      <c r="AD49" s="17">
        <f t="shared" si="14"/>
        <v>0</v>
      </c>
      <c r="AE49" s="18" t="str">
        <f t="shared" si="13"/>
        <v>ปกติ</v>
      </c>
    </row>
    <row r="50" spans="1:31" s="21" customFormat="1" ht="25.5" x14ac:dyDescent="0.5">
      <c r="A50" s="52">
        <v>45</v>
      </c>
      <c r="B50" s="77">
        <v>20270</v>
      </c>
      <c r="C50" s="218" t="s">
        <v>55</v>
      </c>
      <c r="D50" s="219" t="s">
        <v>127</v>
      </c>
      <c r="E50" s="220" t="s">
        <v>128</v>
      </c>
      <c r="F50" s="52">
        <v>2</v>
      </c>
      <c r="G50" s="52">
        <v>13</v>
      </c>
      <c r="H50" s="205">
        <v>36978</v>
      </c>
      <c r="I50" s="48" t="s">
        <v>69</v>
      </c>
      <c r="J50" s="217">
        <f t="shared" ca="1" si="1"/>
        <v>43153</v>
      </c>
      <c r="K50" s="53">
        <v>1</v>
      </c>
      <c r="L50" s="54">
        <v>1</v>
      </c>
      <c r="M50" s="53">
        <v>1</v>
      </c>
      <c r="N50" s="54">
        <v>2</v>
      </c>
      <c r="O50" s="53">
        <v>8</v>
      </c>
      <c r="P50" s="55"/>
      <c r="Q50" s="17">
        <f t="shared" si="2"/>
        <v>1</v>
      </c>
      <c r="R50" s="18" t="str">
        <f t="shared" si="3"/>
        <v>ปกติ</v>
      </c>
      <c r="S50" s="17">
        <f t="shared" si="4"/>
        <v>1</v>
      </c>
      <c r="T50" s="19" t="str">
        <f t="shared" si="0"/>
        <v>ปกติ</v>
      </c>
      <c r="U50" s="17">
        <f t="shared" si="5"/>
        <v>1</v>
      </c>
      <c r="V50" s="19" t="str">
        <f t="shared" si="6"/>
        <v>ปกติ</v>
      </c>
      <c r="W50" s="17">
        <f t="shared" si="7"/>
        <v>2</v>
      </c>
      <c r="X50" s="19" t="str">
        <f t="shared" si="8"/>
        <v>ปกติ</v>
      </c>
      <c r="Y50" s="17">
        <f t="shared" si="9"/>
        <v>8</v>
      </c>
      <c r="Z50" s="18" t="str">
        <f t="shared" si="10"/>
        <v>ปกติ</v>
      </c>
      <c r="AA50" s="20" t="str">
        <f t="shared" si="15"/>
        <v>มีจุดแข็ง</v>
      </c>
      <c r="AB50" s="17">
        <f t="shared" si="11"/>
        <v>5</v>
      </c>
      <c r="AC50" s="18" t="str">
        <f t="shared" si="12"/>
        <v>ปกติ</v>
      </c>
      <c r="AD50" s="17">
        <f t="shared" si="14"/>
        <v>0</v>
      </c>
      <c r="AE50" s="18" t="str">
        <f t="shared" si="13"/>
        <v>ปกติ</v>
      </c>
    </row>
    <row r="51" spans="1:31" s="21" customFormat="1" ht="25.5" x14ac:dyDescent="0.5">
      <c r="A51" s="52">
        <v>46</v>
      </c>
      <c r="B51" s="77">
        <v>20271</v>
      </c>
      <c r="C51" s="218" t="s">
        <v>55</v>
      </c>
      <c r="D51" s="219" t="s">
        <v>127</v>
      </c>
      <c r="E51" s="220" t="s">
        <v>128</v>
      </c>
      <c r="F51" s="52">
        <v>2</v>
      </c>
      <c r="G51" s="52">
        <v>13</v>
      </c>
      <c r="H51" s="205">
        <v>36979</v>
      </c>
      <c r="I51" s="48" t="s">
        <v>69</v>
      </c>
      <c r="J51" s="217">
        <f t="shared" ca="1" si="1"/>
        <v>43153</v>
      </c>
      <c r="K51" s="53">
        <v>1</v>
      </c>
      <c r="L51" s="54">
        <v>1</v>
      </c>
      <c r="M51" s="53">
        <v>1</v>
      </c>
      <c r="N51" s="54">
        <v>2</v>
      </c>
      <c r="O51" s="53">
        <v>8</v>
      </c>
      <c r="P51" s="55"/>
      <c r="Q51" s="17">
        <f t="shared" si="2"/>
        <v>1</v>
      </c>
      <c r="R51" s="18" t="str">
        <f t="shared" si="3"/>
        <v>ปกติ</v>
      </c>
      <c r="S51" s="17">
        <f t="shared" si="4"/>
        <v>1</v>
      </c>
      <c r="T51" s="19" t="str">
        <f t="shared" si="0"/>
        <v>ปกติ</v>
      </c>
      <c r="U51" s="17">
        <f t="shared" si="5"/>
        <v>1</v>
      </c>
      <c r="V51" s="19" t="str">
        <f t="shared" si="6"/>
        <v>ปกติ</v>
      </c>
      <c r="W51" s="17">
        <f t="shared" si="7"/>
        <v>2</v>
      </c>
      <c r="X51" s="19" t="str">
        <f t="shared" si="8"/>
        <v>ปกติ</v>
      </c>
      <c r="Y51" s="17">
        <f t="shared" si="9"/>
        <v>8</v>
      </c>
      <c r="Z51" s="18" t="str">
        <f t="shared" si="10"/>
        <v>ปกติ</v>
      </c>
      <c r="AA51" s="20" t="str">
        <f t="shared" si="15"/>
        <v>มีจุดแข็ง</v>
      </c>
      <c r="AB51" s="17">
        <f t="shared" si="11"/>
        <v>5</v>
      </c>
      <c r="AC51" s="18" t="str">
        <f t="shared" si="12"/>
        <v>ปกติ</v>
      </c>
      <c r="AD51" s="17">
        <f t="shared" si="14"/>
        <v>0</v>
      </c>
      <c r="AE51" s="18" t="str">
        <f t="shared" si="13"/>
        <v>ปกติ</v>
      </c>
    </row>
    <row r="52" spans="1:31" s="21" customFormat="1" ht="25.5" x14ac:dyDescent="0.5">
      <c r="A52" s="52">
        <v>47</v>
      </c>
      <c r="B52" s="77">
        <v>20272</v>
      </c>
      <c r="C52" s="218" t="s">
        <v>55</v>
      </c>
      <c r="D52" s="219" t="s">
        <v>127</v>
      </c>
      <c r="E52" s="220" t="s">
        <v>128</v>
      </c>
      <c r="F52" s="52">
        <v>2</v>
      </c>
      <c r="G52" s="52">
        <v>13</v>
      </c>
      <c r="H52" s="205">
        <v>36980</v>
      </c>
      <c r="I52" s="48" t="s">
        <v>69</v>
      </c>
      <c r="J52" s="217">
        <f t="shared" ca="1" si="1"/>
        <v>43153</v>
      </c>
      <c r="K52" s="53">
        <v>1</v>
      </c>
      <c r="L52" s="54">
        <v>1</v>
      </c>
      <c r="M52" s="53">
        <v>1</v>
      </c>
      <c r="N52" s="54">
        <v>2</v>
      </c>
      <c r="O52" s="53">
        <v>8</v>
      </c>
      <c r="P52" s="55"/>
      <c r="Q52" s="17">
        <f t="shared" si="2"/>
        <v>1</v>
      </c>
      <c r="R52" s="18" t="str">
        <f t="shared" si="3"/>
        <v>ปกติ</v>
      </c>
      <c r="S52" s="17">
        <f t="shared" si="4"/>
        <v>1</v>
      </c>
      <c r="T52" s="19" t="str">
        <f t="shared" si="0"/>
        <v>ปกติ</v>
      </c>
      <c r="U52" s="17">
        <f t="shared" si="5"/>
        <v>1</v>
      </c>
      <c r="V52" s="19" t="str">
        <f t="shared" si="6"/>
        <v>ปกติ</v>
      </c>
      <c r="W52" s="17">
        <f t="shared" si="7"/>
        <v>2</v>
      </c>
      <c r="X52" s="19" t="str">
        <f t="shared" si="8"/>
        <v>ปกติ</v>
      </c>
      <c r="Y52" s="17">
        <f t="shared" si="9"/>
        <v>8</v>
      </c>
      <c r="Z52" s="18" t="str">
        <f t="shared" si="10"/>
        <v>ปกติ</v>
      </c>
      <c r="AA52" s="20" t="str">
        <f t="shared" si="15"/>
        <v>มีจุดแข็ง</v>
      </c>
      <c r="AB52" s="17">
        <f t="shared" si="11"/>
        <v>5</v>
      </c>
      <c r="AC52" s="18" t="str">
        <f t="shared" si="12"/>
        <v>ปกติ</v>
      </c>
      <c r="AD52" s="17">
        <f t="shared" si="14"/>
        <v>0</v>
      </c>
      <c r="AE52" s="18" t="str">
        <f t="shared" si="13"/>
        <v>ปกติ</v>
      </c>
    </row>
    <row r="53" spans="1:31" s="21" customFormat="1" ht="25.5" x14ac:dyDescent="0.5">
      <c r="A53" s="52">
        <v>48</v>
      </c>
      <c r="B53" s="77">
        <v>20273</v>
      </c>
      <c r="C53" s="218" t="s">
        <v>55</v>
      </c>
      <c r="D53" s="219" t="s">
        <v>127</v>
      </c>
      <c r="E53" s="220" t="s">
        <v>128</v>
      </c>
      <c r="F53" s="52">
        <v>2</v>
      </c>
      <c r="G53" s="52">
        <v>13</v>
      </c>
      <c r="H53" s="205">
        <v>36981</v>
      </c>
      <c r="I53" s="48" t="s">
        <v>69</v>
      </c>
      <c r="J53" s="217">
        <f t="shared" ca="1" si="1"/>
        <v>43153</v>
      </c>
      <c r="K53" s="53">
        <v>1</v>
      </c>
      <c r="L53" s="54">
        <v>1</v>
      </c>
      <c r="M53" s="53">
        <v>1</v>
      </c>
      <c r="N53" s="54">
        <v>2</v>
      </c>
      <c r="O53" s="53">
        <v>8</v>
      </c>
      <c r="P53" s="55"/>
      <c r="Q53" s="17">
        <f t="shared" si="2"/>
        <v>1</v>
      </c>
      <c r="R53" s="18" t="str">
        <f t="shared" si="3"/>
        <v>ปกติ</v>
      </c>
      <c r="S53" s="17">
        <f t="shared" si="4"/>
        <v>1</v>
      </c>
      <c r="T53" s="19" t="str">
        <f t="shared" si="0"/>
        <v>ปกติ</v>
      </c>
      <c r="U53" s="17">
        <f t="shared" si="5"/>
        <v>1</v>
      </c>
      <c r="V53" s="19" t="str">
        <f t="shared" si="6"/>
        <v>ปกติ</v>
      </c>
      <c r="W53" s="17">
        <f t="shared" si="7"/>
        <v>2</v>
      </c>
      <c r="X53" s="19" t="str">
        <f t="shared" si="8"/>
        <v>ปกติ</v>
      </c>
      <c r="Y53" s="17">
        <f t="shared" si="9"/>
        <v>8</v>
      </c>
      <c r="Z53" s="18" t="str">
        <f t="shared" si="10"/>
        <v>ปกติ</v>
      </c>
      <c r="AA53" s="20" t="str">
        <f t="shared" si="15"/>
        <v>มีจุดแข็ง</v>
      </c>
      <c r="AB53" s="17">
        <f t="shared" si="11"/>
        <v>5</v>
      </c>
      <c r="AC53" s="18" t="str">
        <f t="shared" si="12"/>
        <v>ปกติ</v>
      </c>
      <c r="AD53" s="17">
        <f t="shared" si="14"/>
        <v>0</v>
      </c>
      <c r="AE53" s="18" t="str">
        <f t="shared" si="13"/>
        <v>ปกติ</v>
      </c>
    </row>
    <row r="54" spans="1:31" s="21" customFormat="1" ht="25.5" x14ac:dyDescent="0.5">
      <c r="A54" s="52">
        <v>49</v>
      </c>
      <c r="B54" s="77">
        <v>20274</v>
      </c>
      <c r="C54" s="218" t="s">
        <v>55</v>
      </c>
      <c r="D54" s="219" t="s">
        <v>127</v>
      </c>
      <c r="E54" s="220" t="s">
        <v>128</v>
      </c>
      <c r="F54" s="52">
        <v>2</v>
      </c>
      <c r="G54" s="52">
        <v>13</v>
      </c>
      <c r="H54" s="205">
        <v>36982</v>
      </c>
      <c r="I54" s="48" t="s">
        <v>69</v>
      </c>
      <c r="J54" s="217">
        <f t="shared" ca="1" si="1"/>
        <v>43153</v>
      </c>
      <c r="K54" s="53">
        <v>1</v>
      </c>
      <c r="L54" s="54">
        <v>1</v>
      </c>
      <c r="M54" s="53">
        <v>1</v>
      </c>
      <c r="N54" s="54">
        <v>2</v>
      </c>
      <c r="O54" s="53">
        <v>8</v>
      </c>
      <c r="P54" s="55"/>
      <c r="Q54" s="17">
        <f t="shared" si="2"/>
        <v>1</v>
      </c>
      <c r="R54" s="18" t="str">
        <f t="shared" si="3"/>
        <v>ปกติ</v>
      </c>
      <c r="S54" s="17">
        <f t="shared" si="4"/>
        <v>1</v>
      </c>
      <c r="T54" s="19" t="str">
        <f t="shared" si="0"/>
        <v>ปกติ</v>
      </c>
      <c r="U54" s="17">
        <f t="shared" si="5"/>
        <v>1</v>
      </c>
      <c r="V54" s="19" t="str">
        <f t="shared" si="6"/>
        <v>ปกติ</v>
      </c>
      <c r="W54" s="17">
        <f t="shared" si="7"/>
        <v>2</v>
      </c>
      <c r="X54" s="19" t="str">
        <f t="shared" si="8"/>
        <v>ปกติ</v>
      </c>
      <c r="Y54" s="17">
        <f t="shared" si="9"/>
        <v>8</v>
      </c>
      <c r="Z54" s="18" t="str">
        <f t="shared" si="10"/>
        <v>ปกติ</v>
      </c>
      <c r="AA54" s="20" t="str">
        <f t="shared" si="15"/>
        <v>มีจุดแข็ง</v>
      </c>
      <c r="AB54" s="17">
        <f t="shared" si="11"/>
        <v>5</v>
      </c>
      <c r="AC54" s="18" t="str">
        <f t="shared" si="12"/>
        <v>ปกติ</v>
      </c>
      <c r="AD54" s="17">
        <f t="shared" si="14"/>
        <v>0</v>
      </c>
      <c r="AE54" s="18" t="str">
        <f t="shared" si="13"/>
        <v>ปกติ</v>
      </c>
    </row>
    <row r="55" spans="1:31" s="21" customFormat="1" ht="25.5" x14ac:dyDescent="0.5">
      <c r="A55" s="57">
        <v>50</v>
      </c>
      <c r="B55" s="78">
        <v>20275</v>
      </c>
      <c r="C55" s="79" t="s">
        <v>55</v>
      </c>
      <c r="D55" s="80" t="s">
        <v>127</v>
      </c>
      <c r="E55" s="81" t="s">
        <v>128</v>
      </c>
      <c r="F55" s="57">
        <v>2</v>
      </c>
      <c r="G55" s="57">
        <v>13</v>
      </c>
      <c r="H55" s="209">
        <v>36983</v>
      </c>
      <c r="I55" s="210" t="s">
        <v>69</v>
      </c>
      <c r="J55" s="221">
        <f t="shared" ca="1" si="1"/>
        <v>43153</v>
      </c>
      <c r="K55" s="58">
        <v>1</v>
      </c>
      <c r="L55" s="59">
        <v>1</v>
      </c>
      <c r="M55" s="58">
        <v>1</v>
      </c>
      <c r="N55" s="59">
        <v>2</v>
      </c>
      <c r="O55" s="58">
        <v>8</v>
      </c>
      <c r="P55" s="60"/>
      <c r="Q55" s="17">
        <f t="shared" si="2"/>
        <v>1</v>
      </c>
      <c r="R55" s="18" t="str">
        <f t="shared" si="3"/>
        <v>ปกติ</v>
      </c>
      <c r="S55" s="17">
        <f t="shared" si="4"/>
        <v>1</v>
      </c>
      <c r="T55" s="19" t="str">
        <f t="shared" si="0"/>
        <v>ปกติ</v>
      </c>
      <c r="U55" s="17">
        <f t="shared" si="5"/>
        <v>1</v>
      </c>
      <c r="V55" s="19" t="str">
        <f t="shared" si="6"/>
        <v>ปกติ</v>
      </c>
      <c r="W55" s="17">
        <f t="shared" si="7"/>
        <v>2</v>
      </c>
      <c r="X55" s="19" t="str">
        <f t="shared" si="8"/>
        <v>ปกติ</v>
      </c>
      <c r="Y55" s="17">
        <f t="shared" si="9"/>
        <v>8</v>
      </c>
      <c r="Z55" s="18" t="str">
        <f t="shared" si="10"/>
        <v>ปกติ</v>
      </c>
      <c r="AA55" s="20" t="str">
        <f t="shared" si="15"/>
        <v>มีจุดแข็ง</v>
      </c>
      <c r="AB55" s="17">
        <f t="shared" si="11"/>
        <v>5</v>
      </c>
      <c r="AC55" s="18" t="str">
        <f t="shared" si="12"/>
        <v>ปกติ</v>
      </c>
      <c r="AD55" s="17">
        <f t="shared" si="14"/>
        <v>0</v>
      </c>
      <c r="AE55" s="18" t="str">
        <f t="shared" si="13"/>
        <v>ปกติ</v>
      </c>
    </row>
    <row r="56" spans="1:31" s="21" customFormat="1" ht="33.6" customHeight="1" thickBot="1" x14ac:dyDescent="0.55000000000000004">
      <c r="A56" s="211"/>
      <c r="B56" s="212"/>
      <c r="C56" s="211"/>
      <c r="D56" s="211"/>
      <c r="E56" s="213"/>
      <c r="F56" s="211"/>
      <c r="G56" s="211"/>
      <c r="H56" s="211"/>
      <c r="I56" s="211"/>
      <c r="J56" s="211"/>
      <c r="K56" s="214"/>
      <c r="L56" s="214"/>
      <c r="M56" s="214"/>
      <c r="N56" s="214"/>
      <c r="O56" s="214"/>
      <c r="P56" s="214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s="21" customFormat="1" ht="26.25" x14ac:dyDescent="0.55000000000000004">
      <c r="B57" s="23"/>
      <c r="E57" s="24" t="s">
        <v>18</v>
      </c>
      <c r="F57" s="25">
        <f>COUNT(F6:F55)</f>
        <v>50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</row>
    <row r="58" spans="1:31" ht="23.25" x14ac:dyDescent="0.5">
      <c r="A58" s="129" t="s">
        <v>7</v>
      </c>
      <c r="B58" s="129"/>
      <c r="C58" s="129"/>
      <c r="D58" s="129"/>
      <c r="E58" s="129"/>
      <c r="F58" s="129"/>
      <c r="G58" s="129"/>
    </row>
    <row r="59" spans="1:31" ht="23.25" x14ac:dyDescent="0.5">
      <c r="A59" s="130" t="s">
        <v>2</v>
      </c>
      <c r="B59" s="130"/>
      <c r="C59" s="130"/>
      <c r="D59" s="130"/>
      <c r="E59" s="130"/>
      <c r="F59" s="28" t="s">
        <v>10</v>
      </c>
      <c r="G59" s="28" t="s">
        <v>11</v>
      </c>
    </row>
    <row r="60" spans="1:31" ht="23.25" x14ac:dyDescent="0.5">
      <c r="A60" s="99" t="s">
        <v>8</v>
      </c>
      <c r="B60" s="99"/>
      <c r="C60" s="99"/>
      <c r="D60" s="99"/>
      <c r="E60" s="99"/>
      <c r="F60" s="29">
        <f>COUNTIF(F6:F55,"1")</f>
        <v>15</v>
      </c>
      <c r="G60" s="30">
        <f>(F60*100)/$F$62</f>
        <v>30</v>
      </c>
    </row>
    <row r="61" spans="1:31" ht="23.25" x14ac:dyDescent="0.5">
      <c r="A61" s="99" t="s">
        <v>9</v>
      </c>
      <c r="B61" s="99"/>
      <c r="C61" s="99"/>
      <c r="D61" s="99"/>
      <c r="E61" s="99"/>
      <c r="F61" s="29">
        <f>COUNTIF(F6:F55,"2")</f>
        <v>35</v>
      </c>
      <c r="G61" s="30">
        <f>(F61*100)/$F$62</f>
        <v>70</v>
      </c>
    </row>
    <row r="62" spans="1:31" ht="22.5" customHeight="1" x14ac:dyDescent="0.5">
      <c r="A62" s="117" t="s">
        <v>12</v>
      </c>
      <c r="B62" s="117"/>
      <c r="C62" s="117"/>
      <c r="D62" s="117"/>
      <c r="E62" s="117"/>
      <c r="F62" s="29">
        <f>SUM(F60:F61)</f>
        <v>50</v>
      </c>
      <c r="G62" s="31">
        <f>(F62*100)/$F$62</f>
        <v>100</v>
      </c>
    </row>
    <row r="64" spans="1:31" ht="23.25" x14ac:dyDescent="0.5">
      <c r="A64" s="146" t="s">
        <v>13</v>
      </c>
      <c r="B64" s="146"/>
      <c r="C64" s="146"/>
      <c r="D64" s="146"/>
      <c r="E64" s="146"/>
      <c r="F64" s="32" t="s">
        <v>15</v>
      </c>
      <c r="G64" s="32" t="s">
        <v>16</v>
      </c>
    </row>
    <row r="65" spans="1:31" ht="23.25" x14ac:dyDescent="0.5">
      <c r="A65" s="99" t="s">
        <v>14</v>
      </c>
      <c r="B65" s="99"/>
      <c r="C65" s="99"/>
      <c r="D65" s="99"/>
      <c r="E65" s="99"/>
      <c r="F65" s="29">
        <f>MIN(G6:G55)</f>
        <v>13</v>
      </c>
      <c r="G65" s="29">
        <f>MAX(G6:G55)</f>
        <v>13</v>
      </c>
    </row>
    <row r="66" spans="1:31" ht="23.25" x14ac:dyDescent="0.5">
      <c r="A66" s="131" t="s">
        <v>17</v>
      </c>
      <c r="B66" s="132"/>
      <c r="C66" s="132"/>
      <c r="D66" s="132"/>
      <c r="E66" s="133"/>
      <c r="F66" s="147">
        <f>AVERAGE(G6:G55)</f>
        <v>13</v>
      </c>
      <c r="G66" s="148"/>
    </row>
    <row r="67" spans="1:31" ht="23.25" x14ac:dyDescent="0.5">
      <c r="A67" s="117" t="s">
        <v>56</v>
      </c>
      <c r="B67" s="117"/>
      <c r="C67" s="117"/>
      <c r="D67" s="117"/>
      <c r="E67" s="117"/>
      <c r="F67" s="109">
        <f>STDEV(G6:G55)</f>
        <v>0</v>
      </c>
      <c r="G67" s="109"/>
    </row>
    <row r="68" spans="1:31" x14ac:dyDescent="0.45">
      <c r="A68" s="33"/>
      <c r="B68" s="34"/>
      <c r="C68" s="33"/>
      <c r="D68" s="33"/>
      <c r="E68" s="35"/>
      <c r="F68" s="33"/>
      <c r="G68" s="33"/>
      <c r="H68" s="33"/>
      <c r="I68" s="33"/>
    </row>
    <row r="69" spans="1:31" ht="23.25" x14ac:dyDescent="0.5">
      <c r="A69" s="103" t="s">
        <v>30</v>
      </c>
      <c r="B69" s="103"/>
      <c r="C69" s="103"/>
      <c r="D69" s="103"/>
      <c r="E69" s="103"/>
      <c r="F69" s="103"/>
      <c r="G69" s="103"/>
      <c r="H69" s="103"/>
      <c r="I69" s="103"/>
      <c r="J69" s="36"/>
      <c r="K69" s="36"/>
      <c r="L69" s="36"/>
      <c r="M69" s="36"/>
      <c r="N69" s="36"/>
      <c r="O69" s="36"/>
      <c r="P69" s="36"/>
    </row>
    <row r="70" spans="1:31" ht="23.25" x14ac:dyDescent="0.5">
      <c r="A70" s="110" t="s">
        <v>29</v>
      </c>
      <c r="B70" s="110"/>
      <c r="C70" s="110"/>
      <c r="D70" s="110"/>
      <c r="E70" s="110"/>
      <c r="F70" s="103" t="s">
        <v>32</v>
      </c>
      <c r="G70" s="103"/>
      <c r="H70" s="111" t="s">
        <v>31</v>
      </c>
      <c r="I70" s="112"/>
      <c r="J70" s="107"/>
      <c r="K70" s="108"/>
      <c r="L70" s="108"/>
      <c r="M70" s="108"/>
      <c r="N70" s="108"/>
      <c r="O70" s="108"/>
      <c r="P70" s="93"/>
    </row>
    <row r="71" spans="1:31" ht="23.25" x14ac:dyDescent="0.5">
      <c r="A71" s="110"/>
      <c r="B71" s="110"/>
      <c r="C71" s="110"/>
      <c r="D71" s="110"/>
      <c r="E71" s="110"/>
      <c r="F71" s="37" t="s">
        <v>12</v>
      </c>
      <c r="G71" s="37" t="s">
        <v>11</v>
      </c>
      <c r="H71" s="37" t="s">
        <v>12</v>
      </c>
      <c r="I71" s="37" t="s">
        <v>11</v>
      </c>
      <c r="J71" s="92"/>
      <c r="K71" s="93"/>
      <c r="L71" s="93"/>
      <c r="M71" s="93"/>
      <c r="N71" s="93"/>
      <c r="O71" s="93"/>
      <c r="P71" s="93"/>
    </row>
    <row r="72" spans="1:31" ht="23.25" x14ac:dyDescent="0.5">
      <c r="A72" s="104" t="s">
        <v>33</v>
      </c>
      <c r="B72" s="149" t="s">
        <v>24</v>
      </c>
      <c r="C72" s="150"/>
      <c r="D72" s="150"/>
      <c r="E72" s="151"/>
      <c r="F72" s="29">
        <f>COUNTIF($R$6:$R$55,"มีปัญหา")</f>
        <v>0</v>
      </c>
      <c r="G72" s="30">
        <f>(F72*100)/$F$62</f>
        <v>0</v>
      </c>
      <c r="H72" s="29">
        <f>COUNTIF($R$6:$R$55,"เสี่ยง")</f>
        <v>4</v>
      </c>
      <c r="I72" s="38">
        <f>(H72*100)/$F$62</f>
        <v>8</v>
      </c>
      <c r="J72" s="39"/>
      <c r="K72" s="40"/>
      <c r="L72" s="40"/>
      <c r="M72" s="40"/>
      <c r="N72" s="40"/>
      <c r="O72" s="41"/>
      <c r="P72" s="41"/>
    </row>
    <row r="73" spans="1:31" ht="23.25" x14ac:dyDescent="0.5">
      <c r="A73" s="105"/>
      <c r="B73" s="107" t="s">
        <v>25</v>
      </c>
      <c r="C73" s="108"/>
      <c r="D73" s="108"/>
      <c r="E73" s="152"/>
      <c r="F73" s="29">
        <f>COUNTIF($T$6:$T$55,"มีปัญหา")</f>
        <v>1</v>
      </c>
      <c r="G73" s="30">
        <f t="shared" ref="G73:G76" si="23">(F73*100)/$F$62</f>
        <v>2</v>
      </c>
      <c r="H73" s="29">
        <f>COUNTIF($T$6:$T$55,"เสี่ยง")</f>
        <v>1</v>
      </c>
      <c r="I73" s="38">
        <f>(H73*100)/$F$62</f>
        <v>2</v>
      </c>
      <c r="J73" s="39"/>
      <c r="K73" s="40"/>
      <c r="L73" s="40"/>
      <c r="M73" s="40"/>
      <c r="N73" s="40"/>
      <c r="O73" s="41"/>
      <c r="P73" s="41"/>
    </row>
    <row r="74" spans="1:31" ht="23.25" x14ac:dyDescent="0.5">
      <c r="A74" s="105"/>
      <c r="B74" s="107" t="s">
        <v>34</v>
      </c>
      <c r="C74" s="108"/>
      <c r="D74" s="108"/>
      <c r="E74" s="152"/>
      <c r="F74" s="29">
        <f>COUNTIF($V$6:$V$55,"มีปัญหา")</f>
        <v>0</v>
      </c>
      <c r="G74" s="30">
        <f t="shared" si="23"/>
        <v>0</v>
      </c>
      <c r="H74" s="29">
        <f>COUNTIF($V$6:$V$55,"เสี่ยง")</f>
        <v>1</v>
      </c>
      <c r="I74" s="38">
        <f>(H74*100)/$F$62</f>
        <v>2</v>
      </c>
      <c r="J74" s="39"/>
      <c r="K74" s="40"/>
      <c r="L74" s="40"/>
      <c r="M74" s="40"/>
      <c r="N74" s="40"/>
      <c r="O74" s="41"/>
      <c r="P74" s="41"/>
    </row>
    <row r="75" spans="1:31" ht="23.25" x14ac:dyDescent="0.5">
      <c r="A75" s="105"/>
      <c r="B75" s="107" t="s">
        <v>27</v>
      </c>
      <c r="C75" s="108"/>
      <c r="D75" s="108"/>
      <c r="E75" s="152"/>
      <c r="F75" s="29">
        <f>COUNTIF($X$6:$X$55,"มีปัญหา")</f>
        <v>2</v>
      </c>
      <c r="G75" s="30">
        <f t="shared" si="23"/>
        <v>4</v>
      </c>
      <c r="H75" s="29">
        <f>COUNTIF($X$6:$X$55,"เสี่ยง")</f>
        <v>3</v>
      </c>
      <c r="I75" s="38">
        <f>(H75*100)/$F$62</f>
        <v>6</v>
      </c>
      <c r="J75" s="39"/>
      <c r="K75" s="40"/>
      <c r="L75" s="40"/>
      <c r="M75" s="40"/>
      <c r="N75" s="40"/>
      <c r="O75" s="41"/>
      <c r="P75" s="41"/>
    </row>
    <row r="76" spans="1:31" ht="23.25" x14ac:dyDescent="0.5">
      <c r="A76" s="106"/>
      <c r="B76" s="153" t="s">
        <v>28</v>
      </c>
      <c r="C76" s="154"/>
      <c r="D76" s="154"/>
      <c r="E76" s="155"/>
      <c r="F76" s="29">
        <f>COUNTIF($AC$6:$AC$55,"มีปัญหา")</f>
        <v>1</v>
      </c>
      <c r="G76" s="30">
        <f t="shared" si="23"/>
        <v>2</v>
      </c>
      <c r="H76" s="29">
        <f>COUNTIF($AC$6:$AC$55,"เสี่ยง")</f>
        <v>2</v>
      </c>
      <c r="I76" s="38">
        <f>(H76*100)/$F$62</f>
        <v>4</v>
      </c>
      <c r="J76" s="39"/>
      <c r="K76" s="40"/>
      <c r="L76" s="40"/>
      <c r="M76" s="40"/>
      <c r="N76" s="40"/>
      <c r="O76" s="41"/>
      <c r="P76" s="41"/>
    </row>
    <row r="77" spans="1:31" ht="23.25" x14ac:dyDescent="0.5">
      <c r="A77" s="142"/>
      <c r="B77" s="142"/>
      <c r="C77" s="142"/>
      <c r="D77" s="142"/>
      <c r="E77" s="143"/>
      <c r="F77" s="100" t="s">
        <v>36</v>
      </c>
      <c r="G77" s="100"/>
      <c r="H77" s="101" t="s">
        <v>31</v>
      </c>
      <c r="I77" s="102"/>
    </row>
    <row r="78" spans="1:31" ht="23.25" x14ac:dyDescent="0.5">
      <c r="A78" s="144"/>
      <c r="B78" s="144"/>
      <c r="C78" s="144"/>
      <c r="D78" s="144"/>
      <c r="E78" s="145"/>
      <c r="F78" s="94" t="s">
        <v>12</v>
      </c>
      <c r="G78" s="94" t="s">
        <v>11</v>
      </c>
      <c r="H78" s="94" t="s">
        <v>12</v>
      </c>
      <c r="I78" s="94" t="s">
        <v>11</v>
      </c>
    </row>
    <row r="79" spans="1:31" ht="23.25" x14ac:dyDescent="0.5">
      <c r="A79" s="42" t="s">
        <v>35</v>
      </c>
      <c r="B79" s="131" t="s">
        <v>23</v>
      </c>
      <c r="C79" s="132"/>
      <c r="D79" s="132"/>
      <c r="E79" s="133"/>
      <c r="F79" s="29">
        <f>COUNTIF($AA$6:$AA$55,"มีจุดแข็ง")</f>
        <v>48</v>
      </c>
      <c r="G79" s="30">
        <f>(F79*100)/$F$62</f>
        <v>96</v>
      </c>
      <c r="H79" s="29">
        <f>COUNTIF($AA$6:$AA$55,"เสี่ยง")</f>
        <v>0</v>
      </c>
      <c r="I79" s="30">
        <f>(H79*100)/$F$62</f>
        <v>0</v>
      </c>
    </row>
    <row r="80" spans="1:31" s="40" customFormat="1" x14ac:dyDescent="0.45">
      <c r="E80" s="43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5:31" s="40" customFormat="1" x14ac:dyDescent="0.45">
      <c r="E81" s="43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</row>
    <row r="82" spans="5:31" s="40" customFormat="1" x14ac:dyDescent="0.45">
      <c r="E82" s="43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</row>
    <row r="83" spans="5:31" s="40" customFormat="1" x14ac:dyDescent="0.45">
      <c r="E83" s="43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</row>
    <row r="84" spans="5:31" s="40" customFormat="1" x14ac:dyDescent="0.45">
      <c r="E84" s="43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</row>
    <row r="85" spans="5:31" s="40" customFormat="1" x14ac:dyDescent="0.45">
      <c r="E85" s="43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</row>
    <row r="86" spans="5:31" s="40" customFormat="1" x14ac:dyDescent="0.45">
      <c r="E86" s="43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</row>
    <row r="87" spans="5:31" s="40" customFormat="1" x14ac:dyDescent="0.45">
      <c r="E87" s="43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</row>
    <row r="88" spans="5:31" s="40" customFormat="1" x14ac:dyDescent="0.45">
      <c r="E88" s="43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</row>
    <row r="89" spans="5:31" s="40" customFormat="1" x14ac:dyDescent="0.45">
      <c r="E89" s="43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</row>
    <row r="90" spans="5:31" s="40" customFormat="1" x14ac:dyDescent="0.45">
      <c r="E90" s="43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</row>
    <row r="91" spans="5:31" s="40" customFormat="1" x14ac:dyDescent="0.45">
      <c r="E91" s="43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</row>
    <row r="92" spans="5:31" s="40" customFormat="1" x14ac:dyDescent="0.45">
      <c r="E92" s="43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</row>
    <row r="93" spans="5:31" s="40" customFormat="1" x14ac:dyDescent="0.45">
      <c r="E93" s="43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</row>
    <row r="94" spans="5:31" s="40" customFormat="1" x14ac:dyDescent="0.45">
      <c r="E94" s="43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</row>
    <row r="95" spans="5:31" s="40" customFormat="1" x14ac:dyDescent="0.45">
      <c r="E95" s="43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</row>
    <row r="96" spans="5:31" s="40" customFormat="1" x14ac:dyDescent="0.45">
      <c r="E96" s="43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</row>
    <row r="97" spans="5:31" s="40" customFormat="1" x14ac:dyDescent="0.45">
      <c r="E97" s="43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</row>
    <row r="98" spans="5:31" s="40" customFormat="1" x14ac:dyDescent="0.45">
      <c r="E98" s="43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</row>
    <row r="99" spans="5:31" s="40" customFormat="1" x14ac:dyDescent="0.45">
      <c r="E99" s="43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</row>
    <row r="100" spans="5:31" s="40" customFormat="1" x14ac:dyDescent="0.45">
      <c r="E100" s="43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</row>
    <row r="101" spans="5:31" s="40" customFormat="1" x14ac:dyDescent="0.45">
      <c r="E101" s="43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</row>
    <row r="102" spans="5:31" s="40" customFormat="1" x14ac:dyDescent="0.45">
      <c r="E102" s="43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</row>
    <row r="103" spans="5:31" s="40" customFormat="1" x14ac:dyDescent="0.45">
      <c r="E103" s="43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</row>
    <row r="104" spans="5:31" s="40" customFormat="1" x14ac:dyDescent="0.45">
      <c r="E104" s="43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</row>
    <row r="105" spans="5:31" s="40" customFormat="1" x14ac:dyDescent="0.45">
      <c r="E105" s="43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</row>
    <row r="106" spans="5:31" s="40" customFormat="1" x14ac:dyDescent="0.45">
      <c r="E106" s="43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</row>
    <row r="107" spans="5:31" s="40" customFormat="1" x14ac:dyDescent="0.45">
      <c r="E107" s="43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</row>
    <row r="108" spans="5:31" s="40" customFormat="1" x14ac:dyDescent="0.45">
      <c r="E108" s="43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</row>
    <row r="109" spans="5:31" s="40" customFormat="1" x14ac:dyDescent="0.45">
      <c r="E109" s="43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</row>
    <row r="110" spans="5:31" s="40" customFormat="1" x14ac:dyDescent="0.45">
      <c r="E110" s="43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</row>
    <row r="111" spans="5:31" s="40" customFormat="1" x14ac:dyDescent="0.45">
      <c r="E111" s="43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</row>
    <row r="112" spans="5:31" s="40" customFormat="1" x14ac:dyDescent="0.45">
      <c r="E112" s="43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</row>
    <row r="113" spans="5:31" s="40" customFormat="1" x14ac:dyDescent="0.45">
      <c r="E113" s="43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</row>
  </sheetData>
  <sheetProtection password="CCFD" sheet="1" objects="1" scenarios="1"/>
  <protectedRanges>
    <protectedRange algorithmName="SHA-512" hashValue="UOfabnko8g9oHznSDHyfiH1L8krL6qhixC1iPTilVQS4y89bk7fcuS1lgsXk2oYFcglglld2OHAX1JuFE1KoUg==" saltValue="HGpL0+s8dWFP53cgNNyUSw==" spinCount="100000" sqref="B56:E56 A6:A56 C35:E55 F6:P56 B6:E34" name="ช่วง1"/>
  </protectedRanges>
  <mergeCells count="44">
    <mergeCell ref="B79:E79"/>
    <mergeCell ref="B3:B5"/>
    <mergeCell ref="U4:V4"/>
    <mergeCell ref="K3:O3"/>
    <mergeCell ref="Y4:AA4"/>
    <mergeCell ref="A77:E78"/>
    <mergeCell ref="A64:E64"/>
    <mergeCell ref="A65:E65"/>
    <mergeCell ref="A67:E67"/>
    <mergeCell ref="A66:E66"/>
    <mergeCell ref="F66:G66"/>
    <mergeCell ref="B72:E72"/>
    <mergeCell ref="B73:E73"/>
    <mergeCell ref="B74:E74"/>
    <mergeCell ref="B75:E75"/>
    <mergeCell ref="B76:E76"/>
    <mergeCell ref="F67:G67"/>
    <mergeCell ref="A70:E71"/>
    <mergeCell ref="F70:G70"/>
    <mergeCell ref="H70:I70"/>
    <mergeCell ref="W4:X4"/>
    <mergeCell ref="I3:I5"/>
    <mergeCell ref="J3:J5"/>
    <mergeCell ref="A62:E62"/>
    <mergeCell ref="G3:G5"/>
    <mergeCell ref="A61:E61"/>
    <mergeCell ref="A3:A5"/>
    <mergeCell ref="F3:F5"/>
    <mergeCell ref="C3:E5"/>
    <mergeCell ref="H3:H5"/>
    <mergeCell ref="A58:G58"/>
    <mergeCell ref="A59:E59"/>
    <mergeCell ref="F77:G77"/>
    <mergeCell ref="H77:I77"/>
    <mergeCell ref="A69:I69"/>
    <mergeCell ref="A72:A76"/>
    <mergeCell ref="J70:O70"/>
    <mergeCell ref="AD4:AE4"/>
    <mergeCell ref="A2:AE2"/>
    <mergeCell ref="A1:AC1"/>
    <mergeCell ref="S4:T4"/>
    <mergeCell ref="A60:E60"/>
    <mergeCell ref="Q4:R4"/>
    <mergeCell ref="AB4:AC4"/>
  </mergeCells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54"/>
  <sheetViews>
    <sheetView tabSelected="1" zoomScale="140" zoomScaleNormal="140" workbookViewId="0">
      <pane ySplit="4" topLeftCell="A5" activePane="bottomLeft" state="frozen"/>
      <selection pane="bottomLeft" activeCell="B5" sqref="B1:B1048576"/>
    </sheetView>
  </sheetViews>
  <sheetFormatPr defaultColWidth="9.140625" defaultRowHeight="15" customHeight="1" x14ac:dyDescent="0.2"/>
  <cols>
    <col min="1" max="1" width="5.140625" style="75" customWidth="1"/>
    <col min="2" max="2" width="3.85546875" style="76" customWidth="1"/>
    <col min="3" max="3" width="8.85546875" style="76" customWidth="1"/>
    <col min="4" max="4" width="9.5703125" style="76" customWidth="1"/>
    <col min="5" max="5" width="4.85546875" style="67" customWidth="1"/>
    <col min="6" max="6" width="4.42578125" style="67" customWidth="1"/>
    <col min="7" max="7" width="4.7109375" style="67" customWidth="1"/>
    <col min="8" max="8" width="5.42578125" style="67" customWidth="1"/>
    <col min="9" max="9" width="7.85546875" style="67" customWidth="1"/>
    <col min="10" max="24" width="5.5703125" style="67" customWidth="1"/>
    <col min="25" max="16384" width="9.140625" style="67"/>
  </cols>
  <sheetData>
    <row r="1" spans="1:24" s="69" customFormat="1" ht="20.45" customHeight="1" x14ac:dyDescent="0.2">
      <c r="A1" s="156" t="s">
        <v>46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s="69" customFormat="1" ht="20.45" customHeight="1" thickBot="1" x14ac:dyDescent="0.25">
      <c r="A2" s="157" t="s">
        <v>53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</row>
    <row r="3" spans="1:24" ht="20.45" customHeight="1" thickBot="1" x14ac:dyDescent="0.25">
      <c r="A3" s="165" t="s">
        <v>43</v>
      </c>
      <c r="B3" s="173" t="s">
        <v>1</v>
      </c>
      <c r="C3" s="174"/>
      <c r="D3" s="175"/>
      <c r="E3" s="167" t="s">
        <v>2</v>
      </c>
      <c r="F3" s="167" t="s">
        <v>3</v>
      </c>
      <c r="G3" s="169" t="s">
        <v>45</v>
      </c>
      <c r="H3" s="167" t="s">
        <v>44</v>
      </c>
      <c r="I3" s="171" t="s">
        <v>21</v>
      </c>
      <c r="J3" s="161" t="s">
        <v>38</v>
      </c>
      <c r="K3" s="162"/>
      <c r="L3" s="163" t="s">
        <v>39</v>
      </c>
      <c r="M3" s="164"/>
      <c r="N3" s="161" t="s">
        <v>40</v>
      </c>
      <c r="O3" s="162"/>
      <c r="P3" s="163" t="s">
        <v>41</v>
      </c>
      <c r="Q3" s="164"/>
      <c r="R3" s="158" t="s">
        <v>23</v>
      </c>
      <c r="S3" s="160"/>
      <c r="T3" s="159"/>
      <c r="U3" s="161" t="s">
        <v>42</v>
      </c>
      <c r="V3" s="162"/>
      <c r="W3" s="158" t="s">
        <v>64</v>
      </c>
      <c r="X3" s="159"/>
    </row>
    <row r="4" spans="1:24" ht="20.45" customHeight="1" thickBot="1" x14ac:dyDescent="0.25">
      <c r="A4" s="166"/>
      <c r="B4" s="176"/>
      <c r="C4" s="177"/>
      <c r="D4" s="178"/>
      <c r="E4" s="168"/>
      <c r="F4" s="168"/>
      <c r="G4" s="170"/>
      <c r="H4" s="168"/>
      <c r="I4" s="172"/>
      <c r="J4" s="61" t="s">
        <v>19</v>
      </c>
      <c r="K4" s="62" t="s">
        <v>20</v>
      </c>
      <c r="L4" s="63" t="s">
        <v>19</v>
      </c>
      <c r="M4" s="64" t="s">
        <v>20</v>
      </c>
      <c r="N4" s="61" t="s">
        <v>19</v>
      </c>
      <c r="O4" s="62" t="s">
        <v>20</v>
      </c>
      <c r="P4" s="63" t="s">
        <v>19</v>
      </c>
      <c r="Q4" s="64" t="s">
        <v>20</v>
      </c>
      <c r="R4" s="61" t="s">
        <v>19</v>
      </c>
      <c r="S4" s="65" t="s">
        <v>20</v>
      </c>
      <c r="T4" s="66" t="s">
        <v>20</v>
      </c>
      <c r="U4" s="61" t="s">
        <v>19</v>
      </c>
      <c r="V4" s="62" t="s">
        <v>20</v>
      </c>
      <c r="W4" s="61" t="s">
        <v>19</v>
      </c>
      <c r="X4" s="62" t="s">
        <v>20</v>
      </c>
    </row>
    <row r="5" spans="1:24" ht="15" customHeight="1" x14ac:dyDescent="0.2">
      <c r="A5" s="70">
        <v>1</v>
      </c>
      <c r="B5" s="179" t="str">
        <f>sdqครู!C6</f>
        <v>ด.ช.</v>
      </c>
      <c r="C5" s="180" t="str">
        <f>sdqครู!D6</f>
        <v>ก้องกฤษดากร</v>
      </c>
      <c r="D5" s="181" t="str">
        <f>sdqครู!E6</f>
        <v>สิมช้า</v>
      </c>
      <c r="E5" s="182">
        <f>sdqครู!F6</f>
        <v>1</v>
      </c>
      <c r="F5" s="182">
        <f>sdqครู!G6</f>
        <v>13</v>
      </c>
      <c r="G5" s="206">
        <f>sdqครู!H6</f>
        <v>36934</v>
      </c>
      <c r="H5" s="182" t="str">
        <f>sdqครู!I6</f>
        <v>ม.1/1</v>
      </c>
      <c r="I5" s="183">
        <f>sdqครู!J6</f>
        <v>43151</v>
      </c>
      <c r="J5" s="184">
        <f>sdqครู!Q6</f>
        <v>3</v>
      </c>
      <c r="K5" s="185" t="str">
        <f>sdqครู!R6</f>
        <v>ปกติ</v>
      </c>
      <c r="L5" s="186">
        <f>sdqครู!S6</f>
        <v>2</v>
      </c>
      <c r="M5" s="187" t="str">
        <f>sdqครู!T6</f>
        <v>ปกติ</v>
      </c>
      <c r="N5" s="184">
        <f>sdqครู!U6</f>
        <v>1</v>
      </c>
      <c r="O5" s="185" t="str">
        <f>sdqครู!V6</f>
        <v>ปกติ</v>
      </c>
      <c r="P5" s="186">
        <f>sdqครู!W6</f>
        <v>3</v>
      </c>
      <c r="Q5" s="187" t="str">
        <f>sdqครู!X6</f>
        <v>ปกติ</v>
      </c>
      <c r="R5" s="184">
        <f>sdqครู!Y6</f>
        <v>6</v>
      </c>
      <c r="S5" s="187" t="str">
        <f>sdqครู!Z6</f>
        <v>ปกติ</v>
      </c>
      <c r="T5" s="185" t="str">
        <f>sdqครู!AA6</f>
        <v>มีจุดแข็ง</v>
      </c>
      <c r="U5" s="184">
        <f>sdqครู!AB6</f>
        <v>9</v>
      </c>
      <c r="V5" s="185" t="str">
        <f>sdqครู!AC6</f>
        <v>ปกติ</v>
      </c>
      <c r="W5" s="184">
        <f>sdqครู!AD6</f>
        <v>0</v>
      </c>
      <c r="X5" s="185" t="str">
        <f>sdqครู!AE6</f>
        <v>ปกติ</v>
      </c>
    </row>
    <row r="6" spans="1:24" ht="15" customHeight="1" x14ac:dyDescent="0.2">
      <c r="A6" s="72">
        <v>2</v>
      </c>
      <c r="B6" s="188" t="str">
        <f>sdqครู!C7</f>
        <v>ด.ช.</v>
      </c>
      <c r="C6" s="189" t="str">
        <f>sdqครู!D7</f>
        <v>กิตติชัย</v>
      </c>
      <c r="D6" s="190" t="str">
        <f>sdqครู!E7</f>
        <v>สิกุลน้อย</v>
      </c>
      <c r="E6" s="73">
        <f>sdqครู!F7</f>
        <v>1</v>
      </c>
      <c r="F6" s="73">
        <f>sdqครู!G7</f>
        <v>13</v>
      </c>
      <c r="G6" s="207">
        <f>sdqครู!H7</f>
        <v>36935</v>
      </c>
      <c r="H6" s="73" t="str">
        <f>sdqครู!I7</f>
        <v>ม.1/1</v>
      </c>
      <c r="I6" s="68">
        <f ca="1">sdqครู!J7</f>
        <v>43153</v>
      </c>
      <c r="J6" s="71">
        <f>sdqครู!Q7</f>
        <v>6</v>
      </c>
      <c r="K6" s="191" t="str">
        <f>sdqครู!R7</f>
        <v>เสี่ยง</v>
      </c>
      <c r="L6" s="192">
        <f>sdqครู!S7</f>
        <v>0</v>
      </c>
      <c r="M6" s="193" t="str">
        <f>sdqครู!T7</f>
        <v>ปกติ</v>
      </c>
      <c r="N6" s="71">
        <f>sdqครู!U7</f>
        <v>1</v>
      </c>
      <c r="O6" s="191" t="str">
        <f>sdqครู!V7</f>
        <v>ปกติ</v>
      </c>
      <c r="P6" s="192">
        <f>sdqครู!W7</f>
        <v>2</v>
      </c>
      <c r="Q6" s="193" t="str">
        <f>sdqครู!X7</f>
        <v>ปกติ</v>
      </c>
      <c r="R6" s="71">
        <f>sdqครู!Y7</f>
        <v>6</v>
      </c>
      <c r="S6" s="193" t="str">
        <f>sdqครู!Z7</f>
        <v>ปกติ</v>
      </c>
      <c r="T6" s="191" t="str">
        <f>sdqครู!AA7</f>
        <v>มีจุดแข็ง</v>
      </c>
      <c r="U6" s="71">
        <f>sdqครู!AB7</f>
        <v>9</v>
      </c>
      <c r="V6" s="191" t="str">
        <f>sdqครู!AC7</f>
        <v>ปกติ</v>
      </c>
      <c r="W6" s="71">
        <f>sdqครู!AD7</f>
        <v>2</v>
      </c>
      <c r="X6" s="191" t="str">
        <f>sdqครู!AE7</f>
        <v>เสี่ยง</v>
      </c>
    </row>
    <row r="7" spans="1:24" ht="15" customHeight="1" x14ac:dyDescent="0.2">
      <c r="A7" s="72">
        <v>3</v>
      </c>
      <c r="B7" s="188" t="str">
        <f>sdqครู!C8</f>
        <v>ด.ช.</v>
      </c>
      <c r="C7" s="189" t="str">
        <f>sdqครู!D8</f>
        <v>เจตนิพัทธ์</v>
      </c>
      <c r="D7" s="190" t="str">
        <f>sdqครู!E8</f>
        <v>มาลัย</v>
      </c>
      <c r="E7" s="73">
        <f>sdqครู!F8</f>
        <v>1</v>
      </c>
      <c r="F7" s="73">
        <f>sdqครู!G8</f>
        <v>13</v>
      </c>
      <c r="G7" s="207">
        <f>sdqครู!H8</f>
        <v>36936</v>
      </c>
      <c r="H7" s="73" t="str">
        <f>sdqครู!I8</f>
        <v>ม.1/1</v>
      </c>
      <c r="I7" s="68">
        <f ca="1">sdqครู!J8</f>
        <v>43153</v>
      </c>
      <c r="J7" s="71">
        <f>sdqครู!Q8</f>
        <v>3</v>
      </c>
      <c r="K7" s="191" t="str">
        <f>sdqครู!R8</f>
        <v>ปกติ</v>
      </c>
      <c r="L7" s="192">
        <f>sdqครู!S8</f>
        <v>2</v>
      </c>
      <c r="M7" s="193" t="str">
        <f>sdqครู!T8</f>
        <v>ปกติ</v>
      </c>
      <c r="N7" s="71">
        <f>sdqครู!U8</f>
        <v>1</v>
      </c>
      <c r="O7" s="191" t="str">
        <f>sdqครู!V8</f>
        <v>ปกติ</v>
      </c>
      <c r="P7" s="192">
        <f>sdqครู!W8</f>
        <v>2</v>
      </c>
      <c r="Q7" s="193" t="str">
        <f>sdqครู!X8</f>
        <v>ปกติ</v>
      </c>
      <c r="R7" s="71">
        <f>sdqครู!Y8</f>
        <v>6</v>
      </c>
      <c r="S7" s="193" t="str">
        <f>sdqครู!Z8</f>
        <v>ปกติ</v>
      </c>
      <c r="T7" s="191" t="str">
        <f>sdqครู!AA8</f>
        <v>มีจุดแข็ง</v>
      </c>
      <c r="U7" s="71">
        <f>sdqครู!AB8</f>
        <v>8</v>
      </c>
      <c r="V7" s="191" t="str">
        <f>sdqครู!AC8</f>
        <v>ปกติ</v>
      </c>
      <c r="W7" s="71">
        <f>sdqครู!AD8</f>
        <v>4</v>
      </c>
      <c r="X7" s="191" t="str">
        <f>sdqครู!AE8</f>
        <v>มีปัญหา</v>
      </c>
    </row>
    <row r="8" spans="1:24" ht="15" customHeight="1" x14ac:dyDescent="0.2">
      <c r="A8" s="72">
        <v>4</v>
      </c>
      <c r="B8" s="188" t="str">
        <f>sdqครู!C9</f>
        <v>ด.ช.</v>
      </c>
      <c r="C8" s="189" t="str">
        <f>sdqครู!D9</f>
        <v>ชาลี โจเซฟ</v>
      </c>
      <c r="D8" s="190" t="str">
        <f>sdqครู!E9</f>
        <v>เฮอร์เซก</v>
      </c>
      <c r="E8" s="73">
        <f>sdqครู!F9</f>
        <v>1</v>
      </c>
      <c r="F8" s="73">
        <f>sdqครู!G9</f>
        <v>13</v>
      </c>
      <c r="G8" s="207">
        <f>sdqครู!H9</f>
        <v>36937</v>
      </c>
      <c r="H8" s="73" t="str">
        <f>sdqครู!I9</f>
        <v>ม.1/1</v>
      </c>
      <c r="I8" s="68">
        <f ca="1">sdqครู!J9</f>
        <v>43153</v>
      </c>
      <c r="J8" s="71">
        <f>sdqครู!Q9</f>
        <v>3</v>
      </c>
      <c r="K8" s="191" t="str">
        <f>sdqครู!R9</f>
        <v>ปกติ</v>
      </c>
      <c r="L8" s="192">
        <f>sdqครู!S9</f>
        <v>1</v>
      </c>
      <c r="M8" s="193" t="str">
        <f>sdqครู!T9</f>
        <v>ปกติ</v>
      </c>
      <c r="N8" s="71">
        <f>sdqครู!U9</f>
        <v>3</v>
      </c>
      <c r="O8" s="191" t="str">
        <f>sdqครู!V9</f>
        <v>ปกติ</v>
      </c>
      <c r="P8" s="192">
        <f>sdqครู!W9</f>
        <v>3</v>
      </c>
      <c r="Q8" s="193" t="str">
        <f>sdqครู!X9</f>
        <v>ปกติ</v>
      </c>
      <c r="R8" s="71">
        <f>sdqครู!Y9</f>
        <v>8</v>
      </c>
      <c r="S8" s="193" t="str">
        <f>sdqครู!Z9</f>
        <v>ปกติ</v>
      </c>
      <c r="T8" s="191" t="str">
        <f>sdqครู!AA9</f>
        <v>มีจุดแข็ง</v>
      </c>
      <c r="U8" s="71">
        <f>sdqครู!AB9</f>
        <v>10</v>
      </c>
      <c r="V8" s="191" t="str">
        <f>sdqครู!AC9</f>
        <v>ปกติ</v>
      </c>
      <c r="W8" s="71">
        <f>sdqครู!AD9</f>
        <v>0</v>
      </c>
      <c r="X8" s="191" t="str">
        <f>sdqครู!AE9</f>
        <v>ปกติ</v>
      </c>
    </row>
    <row r="9" spans="1:24" ht="15" customHeight="1" x14ac:dyDescent="0.2">
      <c r="A9" s="72">
        <v>5</v>
      </c>
      <c r="B9" s="188" t="str">
        <f>sdqครู!C10</f>
        <v>ด.ช.</v>
      </c>
      <c r="C9" s="189" t="str">
        <f>sdqครู!D10</f>
        <v>ณรงค์ฤทธิ์</v>
      </c>
      <c r="D9" s="190" t="str">
        <f>sdqครู!E10</f>
        <v>ตะกิ่มน้อย</v>
      </c>
      <c r="E9" s="73">
        <f>sdqครู!F10</f>
        <v>1</v>
      </c>
      <c r="F9" s="73">
        <f>sdqครู!G10</f>
        <v>13</v>
      </c>
      <c r="G9" s="207">
        <f>sdqครู!H10</f>
        <v>36938</v>
      </c>
      <c r="H9" s="73" t="str">
        <f>sdqครู!I10</f>
        <v>ม.1/1</v>
      </c>
      <c r="I9" s="68">
        <f ca="1">sdqครู!J10</f>
        <v>43153</v>
      </c>
      <c r="J9" s="71">
        <f>sdqครู!Q10</f>
        <v>2</v>
      </c>
      <c r="K9" s="191" t="str">
        <f>sdqครู!R10</f>
        <v>ปกติ</v>
      </c>
      <c r="L9" s="192">
        <f>sdqครู!S10</f>
        <v>5</v>
      </c>
      <c r="M9" s="193" t="str">
        <f>sdqครู!T10</f>
        <v>เสี่ยง</v>
      </c>
      <c r="N9" s="71">
        <f>sdqครู!U10</f>
        <v>2</v>
      </c>
      <c r="O9" s="191" t="str">
        <f>sdqครู!V10</f>
        <v>ปกติ</v>
      </c>
      <c r="P9" s="192">
        <f>sdqครู!W10</f>
        <v>3</v>
      </c>
      <c r="Q9" s="193" t="str">
        <f>sdqครู!X10</f>
        <v>ปกติ</v>
      </c>
      <c r="R9" s="71">
        <f>sdqครู!Y10</f>
        <v>5</v>
      </c>
      <c r="S9" s="193" t="str">
        <f>sdqครู!Z10</f>
        <v>ปกติ</v>
      </c>
      <c r="T9" s="191" t="str">
        <f>sdqครู!AA10</f>
        <v>มีจุดแข็ง</v>
      </c>
      <c r="U9" s="71">
        <f>sdqครู!AB10</f>
        <v>12</v>
      </c>
      <c r="V9" s="191" t="str">
        <f>sdqครู!AC10</f>
        <v>ปกติ</v>
      </c>
      <c r="W9" s="71">
        <f>sdqครู!AD10</f>
        <v>0</v>
      </c>
      <c r="X9" s="191" t="str">
        <f>sdqครู!AE10</f>
        <v>ปกติ</v>
      </c>
    </row>
    <row r="10" spans="1:24" ht="15" customHeight="1" x14ac:dyDescent="0.2">
      <c r="A10" s="72">
        <v>6</v>
      </c>
      <c r="B10" s="188" t="str">
        <f>sdqครู!C11</f>
        <v>ด.ช.</v>
      </c>
      <c r="C10" s="189" t="str">
        <f>sdqครู!D11</f>
        <v>ณัฐกิตติ์</v>
      </c>
      <c r="D10" s="190" t="str">
        <f>sdqครู!E11</f>
        <v>หวานปลื้ม</v>
      </c>
      <c r="E10" s="73">
        <f>sdqครู!F11</f>
        <v>1</v>
      </c>
      <c r="F10" s="73">
        <f>sdqครู!G11</f>
        <v>13</v>
      </c>
      <c r="G10" s="207">
        <f>sdqครู!H11</f>
        <v>36939</v>
      </c>
      <c r="H10" s="73" t="str">
        <f>sdqครู!I11</f>
        <v>ม.1/1</v>
      </c>
      <c r="I10" s="68">
        <f ca="1">sdqครู!J11</f>
        <v>43153</v>
      </c>
      <c r="J10" s="71">
        <f>sdqครู!Q11</f>
        <v>2</v>
      </c>
      <c r="K10" s="191" t="str">
        <f>sdqครู!R11</f>
        <v>ปกติ</v>
      </c>
      <c r="L10" s="192">
        <f>sdqครู!S11</f>
        <v>1</v>
      </c>
      <c r="M10" s="193" t="str">
        <f>sdqครู!T11</f>
        <v>ปกติ</v>
      </c>
      <c r="N10" s="71">
        <f>sdqครู!U11</f>
        <v>0</v>
      </c>
      <c r="O10" s="191" t="str">
        <f>sdqครู!V11</f>
        <v>ปกติ</v>
      </c>
      <c r="P10" s="192">
        <f>sdqครู!W11</f>
        <v>2</v>
      </c>
      <c r="Q10" s="193" t="str">
        <f>sdqครู!X11</f>
        <v>ปกติ</v>
      </c>
      <c r="R10" s="71">
        <f>sdqครู!Y11</f>
        <v>6</v>
      </c>
      <c r="S10" s="193" t="str">
        <f>sdqครู!Z11</f>
        <v>ปกติ</v>
      </c>
      <c r="T10" s="191" t="str">
        <f>sdqครู!AA11</f>
        <v>มีจุดแข็ง</v>
      </c>
      <c r="U10" s="71">
        <f>sdqครู!AB11</f>
        <v>5</v>
      </c>
      <c r="V10" s="191" t="str">
        <f>sdqครู!AC11</f>
        <v>ปกติ</v>
      </c>
      <c r="W10" s="71">
        <f>sdqครู!AD11</f>
        <v>0</v>
      </c>
      <c r="X10" s="191" t="str">
        <f>sdqครู!AE11</f>
        <v>ปกติ</v>
      </c>
    </row>
    <row r="11" spans="1:24" ht="15" customHeight="1" x14ac:dyDescent="0.2">
      <c r="A11" s="72">
        <v>7</v>
      </c>
      <c r="B11" s="188" t="str">
        <f>sdqครู!C12</f>
        <v>ด.ช.</v>
      </c>
      <c r="C11" s="189" t="str">
        <f>sdqครู!D12</f>
        <v>ดนัย</v>
      </c>
      <c r="D11" s="190" t="str">
        <f>sdqครู!E12</f>
        <v>สาริมา</v>
      </c>
      <c r="E11" s="73">
        <f>sdqครู!F12</f>
        <v>1</v>
      </c>
      <c r="F11" s="73">
        <f>sdqครู!G12</f>
        <v>13</v>
      </c>
      <c r="G11" s="207">
        <f>sdqครู!H12</f>
        <v>36940</v>
      </c>
      <c r="H11" s="73" t="str">
        <f>sdqครู!I12</f>
        <v>ม.1/1</v>
      </c>
      <c r="I11" s="68">
        <f ca="1">sdqครู!J12</f>
        <v>43153</v>
      </c>
      <c r="J11" s="71">
        <f>sdqครู!Q12</f>
        <v>5</v>
      </c>
      <c r="K11" s="191" t="str">
        <f>sdqครู!R12</f>
        <v>ปกติ</v>
      </c>
      <c r="L11" s="192">
        <f>sdqครู!S12</f>
        <v>0</v>
      </c>
      <c r="M11" s="193" t="str">
        <f>sdqครู!T12</f>
        <v>ปกติ</v>
      </c>
      <c r="N11" s="71">
        <f>sdqครู!U12</f>
        <v>1</v>
      </c>
      <c r="O11" s="191" t="str">
        <f>sdqครู!V12</f>
        <v>ปกติ</v>
      </c>
      <c r="P11" s="192">
        <f>sdqครู!W12</f>
        <v>3</v>
      </c>
      <c r="Q11" s="193" t="str">
        <f>sdqครู!X12</f>
        <v>ปกติ</v>
      </c>
      <c r="R11" s="71">
        <f>sdqครู!Y12</f>
        <v>6</v>
      </c>
      <c r="S11" s="193" t="str">
        <f>sdqครู!Z12</f>
        <v>ปกติ</v>
      </c>
      <c r="T11" s="191" t="str">
        <f>sdqครู!AA12</f>
        <v>มีจุดแข็ง</v>
      </c>
      <c r="U11" s="71">
        <f>sdqครู!AB12</f>
        <v>9</v>
      </c>
      <c r="V11" s="191" t="str">
        <f>sdqครู!AC12</f>
        <v>ปกติ</v>
      </c>
      <c r="W11" s="71">
        <f>sdqครู!AD12</f>
        <v>5</v>
      </c>
      <c r="X11" s="191" t="str">
        <f>sdqครู!AE12</f>
        <v>มีปัญหา</v>
      </c>
    </row>
    <row r="12" spans="1:24" ht="15" customHeight="1" x14ac:dyDescent="0.2">
      <c r="A12" s="72">
        <v>8</v>
      </c>
      <c r="B12" s="188" t="str">
        <f>sdqครู!C13</f>
        <v>ด.ช.</v>
      </c>
      <c r="C12" s="189" t="str">
        <f>sdqครู!D13</f>
        <v>ธนภัทร</v>
      </c>
      <c r="D12" s="190" t="str">
        <f>sdqครู!E13</f>
        <v>จูงตระกูลรัตน์</v>
      </c>
      <c r="E12" s="73">
        <f>sdqครู!F13</f>
        <v>1</v>
      </c>
      <c r="F12" s="73">
        <f>sdqครู!G13</f>
        <v>13</v>
      </c>
      <c r="G12" s="207">
        <f>sdqครู!H13</f>
        <v>36941</v>
      </c>
      <c r="H12" s="73" t="str">
        <f>sdqครู!I13</f>
        <v>ม.1/1</v>
      </c>
      <c r="I12" s="68">
        <f ca="1">sdqครู!J13</f>
        <v>43153</v>
      </c>
      <c r="J12" s="71">
        <f>sdqครู!Q13</f>
        <v>3</v>
      </c>
      <c r="K12" s="191" t="str">
        <f>sdqครู!R13</f>
        <v>ปกติ</v>
      </c>
      <c r="L12" s="192">
        <f>sdqครู!S13</f>
        <v>3</v>
      </c>
      <c r="M12" s="193" t="str">
        <f>sdqครู!T13</f>
        <v>ปกติ</v>
      </c>
      <c r="N12" s="71">
        <f>sdqครู!U13</f>
        <v>4</v>
      </c>
      <c r="O12" s="191" t="str">
        <f>sdqครู!V13</f>
        <v>ปกติ</v>
      </c>
      <c r="P12" s="192">
        <f>sdqครู!W13</f>
        <v>2</v>
      </c>
      <c r="Q12" s="193" t="str">
        <f>sdqครู!X13</f>
        <v>ปกติ</v>
      </c>
      <c r="R12" s="71">
        <f>sdqครู!Y13</f>
        <v>5</v>
      </c>
      <c r="S12" s="193" t="str">
        <f>sdqครู!Z13</f>
        <v>ปกติ</v>
      </c>
      <c r="T12" s="191" t="str">
        <f>sdqครู!AA13</f>
        <v>มีจุดแข็ง</v>
      </c>
      <c r="U12" s="71">
        <f>sdqครู!AB13</f>
        <v>12</v>
      </c>
      <c r="V12" s="191" t="str">
        <f>sdqครู!AC13</f>
        <v>ปกติ</v>
      </c>
      <c r="W12" s="71">
        <f>sdqครู!AD13</f>
        <v>0</v>
      </c>
      <c r="X12" s="191" t="str">
        <f>sdqครู!AE13</f>
        <v>ปกติ</v>
      </c>
    </row>
    <row r="13" spans="1:24" ht="15" customHeight="1" x14ac:dyDescent="0.2">
      <c r="A13" s="72">
        <v>9</v>
      </c>
      <c r="B13" s="188" t="str">
        <f>sdqครู!C14</f>
        <v>ด.ช.</v>
      </c>
      <c r="C13" s="189" t="str">
        <f>sdqครู!D14</f>
        <v>ธีรภัทร</v>
      </c>
      <c r="D13" s="190" t="str">
        <f>sdqครู!E14</f>
        <v>เชื้อนกขุ้ม</v>
      </c>
      <c r="E13" s="73">
        <f>sdqครู!F14</f>
        <v>1</v>
      </c>
      <c r="F13" s="73">
        <f>sdqครู!G14</f>
        <v>13</v>
      </c>
      <c r="G13" s="207">
        <f>sdqครู!H14</f>
        <v>36942</v>
      </c>
      <c r="H13" s="73" t="str">
        <f>sdqครู!I14</f>
        <v>ม.1/1</v>
      </c>
      <c r="I13" s="68">
        <f ca="1">sdqครู!J14</f>
        <v>43153</v>
      </c>
      <c r="J13" s="71">
        <f>sdqครู!Q14</f>
        <v>3</v>
      </c>
      <c r="K13" s="191" t="str">
        <f>sdqครู!R14</f>
        <v>ปกติ</v>
      </c>
      <c r="L13" s="192">
        <f>sdqครู!S14</f>
        <v>1</v>
      </c>
      <c r="M13" s="193" t="str">
        <f>sdqครู!T14</f>
        <v>ปกติ</v>
      </c>
      <c r="N13" s="71">
        <f>sdqครู!U14</f>
        <v>1</v>
      </c>
      <c r="O13" s="191" t="str">
        <f>sdqครู!V14</f>
        <v>ปกติ</v>
      </c>
      <c r="P13" s="192">
        <f>sdqครู!W14</f>
        <v>2</v>
      </c>
      <c r="Q13" s="193" t="str">
        <f>sdqครู!X14</f>
        <v>ปกติ</v>
      </c>
      <c r="R13" s="71">
        <f>sdqครู!Y14</f>
        <v>6</v>
      </c>
      <c r="S13" s="193" t="str">
        <f>sdqครู!Z14</f>
        <v>ปกติ</v>
      </c>
      <c r="T13" s="191" t="str">
        <f>sdqครู!AA14</f>
        <v>มีจุดแข็ง</v>
      </c>
      <c r="U13" s="71">
        <f>sdqครู!AB14</f>
        <v>7</v>
      </c>
      <c r="V13" s="191" t="str">
        <f>sdqครู!AC14</f>
        <v>ปกติ</v>
      </c>
      <c r="W13" s="71">
        <f>sdqครู!AD14</f>
        <v>6</v>
      </c>
      <c r="X13" s="191" t="str">
        <f>sdqครู!AE14</f>
        <v>มีปัญหา</v>
      </c>
    </row>
    <row r="14" spans="1:24" ht="15" customHeight="1" x14ac:dyDescent="0.2">
      <c r="A14" s="72">
        <v>10</v>
      </c>
      <c r="B14" s="188" t="str">
        <f>sdqครู!C15</f>
        <v>ด.ช.</v>
      </c>
      <c r="C14" s="189" t="str">
        <f>sdqครู!D15</f>
        <v>ธีรภัทร</v>
      </c>
      <c r="D14" s="190" t="str">
        <f>sdqครู!E15</f>
        <v>พูนภูเขียว</v>
      </c>
      <c r="E14" s="73">
        <f>sdqครู!F15</f>
        <v>1</v>
      </c>
      <c r="F14" s="73">
        <f>sdqครู!G15</f>
        <v>13</v>
      </c>
      <c r="G14" s="207">
        <f>sdqครู!H15</f>
        <v>36943</v>
      </c>
      <c r="H14" s="73" t="str">
        <f>sdqครู!I15</f>
        <v>ม.1/1</v>
      </c>
      <c r="I14" s="68">
        <f ca="1">sdqครู!J15</f>
        <v>43153</v>
      </c>
      <c r="J14" s="71">
        <f>sdqครู!Q15</f>
        <v>3</v>
      </c>
      <c r="K14" s="191" t="str">
        <f>sdqครู!R15</f>
        <v>ปกติ</v>
      </c>
      <c r="L14" s="192">
        <f>sdqครู!S15</f>
        <v>2</v>
      </c>
      <c r="M14" s="193" t="str">
        <f>sdqครู!T15</f>
        <v>ปกติ</v>
      </c>
      <c r="N14" s="71">
        <f>sdqครู!U15</f>
        <v>4</v>
      </c>
      <c r="O14" s="191" t="str">
        <f>sdqครู!V15</f>
        <v>ปกติ</v>
      </c>
      <c r="P14" s="192">
        <f>sdqครู!W15</f>
        <v>3</v>
      </c>
      <c r="Q14" s="193" t="str">
        <f>sdqครู!X15</f>
        <v>ปกติ</v>
      </c>
      <c r="R14" s="71">
        <f>sdqครู!Y15</f>
        <v>7</v>
      </c>
      <c r="S14" s="193" t="str">
        <f>sdqครู!Z15</f>
        <v>ปกติ</v>
      </c>
      <c r="T14" s="191" t="str">
        <f>sdqครู!AA15</f>
        <v>มีจุดแข็ง</v>
      </c>
      <c r="U14" s="71">
        <f>sdqครู!AB15</f>
        <v>12</v>
      </c>
      <c r="V14" s="191" t="str">
        <f>sdqครู!AC15</f>
        <v>ปกติ</v>
      </c>
      <c r="W14" s="71">
        <f>sdqครู!AD15</f>
        <v>0</v>
      </c>
      <c r="X14" s="191" t="str">
        <f>sdqครู!AE15</f>
        <v>ปกติ</v>
      </c>
    </row>
    <row r="15" spans="1:24" ht="15" customHeight="1" x14ac:dyDescent="0.2">
      <c r="A15" s="72">
        <v>11</v>
      </c>
      <c r="B15" s="188" t="str">
        <f>sdqครู!C16</f>
        <v>ด.ช.</v>
      </c>
      <c r="C15" s="189" t="str">
        <f>sdqครู!D16</f>
        <v>ประณิธาน</v>
      </c>
      <c r="D15" s="190" t="str">
        <f>sdqครู!E16</f>
        <v>ครูเรืองปัญญา</v>
      </c>
      <c r="E15" s="73">
        <f>sdqครู!F16</f>
        <v>1</v>
      </c>
      <c r="F15" s="73">
        <f>sdqครู!G16</f>
        <v>13</v>
      </c>
      <c r="G15" s="207">
        <f>sdqครู!H16</f>
        <v>36944</v>
      </c>
      <c r="H15" s="73" t="str">
        <f>sdqครู!I16</f>
        <v>ม.1/1</v>
      </c>
      <c r="I15" s="68">
        <f ca="1">sdqครู!J16</f>
        <v>43153</v>
      </c>
      <c r="J15" s="71">
        <f>sdqครู!Q16</f>
        <v>3</v>
      </c>
      <c r="K15" s="191" t="str">
        <f>sdqครู!R16</f>
        <v>ปกติ</v>
      </c>
      <c r="L15" s="192">
        <f>sdqครู!S16</f>
        <v>6</v>
      </c>
      <c r="M15" s="193" t="str">
        <f>sdqครู!T16</f>
        <v>มีปัญหา</v>
      </c>
      <c r="N15" s="71">
        <f>sdqครู!U16</f>
        <v>6</v>
      </c>
      <c r="O15" s="191" t="str">
        <f>sdqครู!V16</f>
        <v>เสี่ยง</v>
      </c>
      <c r="P15" s="192">
        <f>sdqครู!W16</f>
        <v>8</v>
      </c>
      <c r="Q15" s="193" t="str">
        <f>sdqครู!X16</f>
        <v>มีปัญหา</v>
      </c>
      <c r="R15" s="71">
        <f>sdqครู!Y16</f>
        <v>7</v>
      </c>
      <c r="S15" s="193" t="str">
        <f>sdqครู!Z16</f>
        <v>ปกติ</v>
      </c>
      <c r="T15" s="191" t="str">
        <f>sdqครู!AA16</f>
        <v>มีจุดแข็ง</v>
      </c>
      <c r="U15" s="71">
        <f>sdqครู!AB16</f>
        <v>23</v>
      </c>
      <c r="V15" s="191" t="str">
        <f>sdqครู!AC16</f>
        <v>มีปัญหา</v>
      </c>
      <c r="W15" s="71">
        <f>sdqครู!AD16</f>
        <v>0</v>
      </c>
      <c r="X15" s="191" t="str">
        <f>sdqครู!AE16</f>
        <v>ปกติ</v>
      </c>
    </row>
    <row r="16" spans="1:24" ht="15" customHeight="1" x14ac:dyDescent="0.2">
      <c r="A16" s="72">
        <v>12</v>
      </c>
      <c r="B16" s="188" t="str">
        <f>sdqครู!C17</f>
        <v>ด.ช.</v>
      </c>
      <c r="C16" s="189" t="str">
        <f>sdqครู!D17</f>
        <v>ปัฐพี</v>
      </c>
      <c r="D16" s="190" t="str">
        <f>sdqครู!E17</f>
        <v>ศรีสองคอน</v>
      </c>
      <c r="E16" s="73">
        <f>sdqครู!F17</f>
        <v>1</v>
      </c>
      <c r="F16" s="73">
        <f>sdqครู!G17</f>
        <v>13</v>
      </c>
      <c r="G16" s="207">
        <f>sdqครู!H17</f>
        <v>36945</v>
      </c>
      <c r="H16" s="73" t="str">
        <f>sdqครู!I17</f>
        <v>ม.1/1</v>
      </c>
      <c r="I16" s="68">
        <f ca="1">sdqครู!J17</f>
        <v>43153</v>
      </c>
      <c r="J16" s="71">
        <f>sdqครู!Q17</f>
        <v>3</v>
      </c>
      <c r="K16" s="191" t="str">
        <f>sdqครู!R17</f>
        <v>ปกติ</v>
      </c>
      <c r="L16" s="192">
        <f>sdqครู!S17</f>
        <v>1</v>
      </c>
      <c r="M16" s="193" t="str">
        <f>sdqครู!T17</f>
        <v>ปกติ</v>
      </c>
      <c r="N16" s="71">
        <f>sdqครู!U17</f>
        <v>0</v>
      </c>
      <c r="O16" s="191" t="str">
        <f>sdqครู!V17</f>
        <v>ปกติ</v>
      </c>
      <c r="P16" s="192">
        <f>sdqครู!W17</f>
        <v>2</v>
      </c>
      <c r="Q16" s="193" t="str">
        <f>sdqครู!X17</f>
        <v>ปกติ</v>
      </c>
      <c r="R16" s="71">
        <f>sdqครู!Y17</f>
        <v>7</v>
      </c>
      <c r="S16" s="193" t="str">
        <f>sdqครู!Z17</f>
        <v>ปกติ</v>
      </c>
      <c r="T16" s="191" t="str">
        <f>sdqครู!AA17</f>
        <v>มีจุดแข็ง</v>
      </c>
      <c r="U16" s="71">
        <f>sdqครู!AB17</f>
        <v>6</v>
      </c>
      <c r="V16" s="191" t="str">
        <f>sdqครู!AC17</f>
        <v>ปกติ</v>
      </c>
      <c r="W16" s="71">
        <f>sdqครู!AD17</f>
        <v>7</v>
      </c>
      <c r="X16" s="191" t="str">
        <f>sdqครู!AE17</f>
        <v>มีปัญหา</v>
      </c>
    </row>
    <row r="17" spans="1:24" ht="15" customHeight="1" x14ac:dyDescent="0.2">
      <c r="A17" s="72">
        <v>13</v>
      </c>
      <c r="B17" s="188" t="str">
        <f>sdqครู!C18</f>
        <v>ด.ช.</v>
      </c>
      <c r="C17" s="189" t="str">
        <f>sdqครู!D18</f>
        <v>ศรรักษ์</v>
      </c>
      <c r="D17" s="190" t="str">
        <f>sdqครู!E18</f>
        <v>ศรีจารย์</v>
      </c>
      <c r="E17" s="73">
        <f>sdqครู!F18</f>
        <v>1</v>
      </c>
      <c r="F17" s="73">
        <f>sdqครู!G18</f>
        <v>13</v>
      </c>
      <c r="G17" s="207">
        <f>sdqครู!H18</f>
        <v>36946</v>
      </c>
      <c r="H17" s="73" t="str">
        <f>sdqครู!I18</f>
        <v>ม.1/1</v>
      </c>
      <c r="I17" s="68">
        <f ca="1">sdqครู!J18</f>
        <v>43153</v>
      </c>
      <c r="J17" s="71">
        <f>sdqครู!Q18</f>
        <v>3</v>
      </c>
      <c r="K17" s="191" t="str">
        <f>sdqครู!R18</f>
        <v>ปกติ</v>
      </c>
      <c r="L17" s="192">
        <f>sdqครู!S18</f>
        <v>3</v>
      </c>
      <c r="M17" s="193" t="str">
        <f>sdqครู!T18</f>
        <v>ปกติ</v>
      </c>
      <c r="N17" s="71">
        <f>sdqครู!U18</f>
        <v>5</v>
      </c>
      <c r="O17" s="191" t="str">
        <f>sdqครู!V18</f>
        <v>ปกติ</v>
      </c>
      <c r="P17" s="192">
        <f>sdqครู!W18</f>
        <v>4</v>
      </c>
      <c r="Q17" s="193" t="str">
        <f>sdqครู!X18</f>
        <v>เสี่ยง</v>
      </c>
      <c r="R17" s="71">
        <f>sdqครู!Y18</f>
        <v>7</v>
      </c>
      <c r="S17" s="193" t="str">
        <f>sdqครู!Z18</f>
        <v>ปกติ</v>
      </c>
      <c r="T17" s="191" t="str">
        <f>sdqครู!AA18</f>
        <v>มีจุดแข็ง</v>
      </c>
      <c r="U17" s="71">
        <f>sdqครู!AB18</f>
        <v>15</v>
      </c>
      <c r="V17" s="191" t="str">
        <f>sdqครู!AC18</f>
        <v>ปกติ</v>
      </c>
      <c r="W17" s="71">
        <f>sdqครู!AD18</f>
        <v>0</v>
      </c>
      <c r="X17" s="191" t="str">
        <f>sdqครู!AE18</f>
        <v>ปกติ</v>
      </c>
    </row>
    <row r="18" spans="1:24" ht="15" customHeight="1" x14ac:dyDescent="0.2">
      <c r="A18" s="72">
        <v>14</v>
      </c>
      <c r="B18" s="188" t="str">
        <f>sdqครู!C19</f>
        <v>ด.ช.</v>
      </c>
      <c r="C18" s="189" t="str">
        <f>sdqครู!D19</f>
        <v>อธิบดี</v>
      </c>
      <c r="D18" s="190" t="str">
        <f>sdqครู!E19</f>
        <v>ป้องโพนทอง</v>
      </c>
      <c r="E18" s="73">
        <f>sdqครู!F19</f>
        <v>1</v>
      </c>
      <c r="F18" s="73">
        <f>sdqครู!G19</f>
        <v>13</v>
      </c>
      <c r="G18" s="207">
        <f>sdqครู!H19</f>
        <v>36947</v>
      </c>
      <c r="H18" s="73" t="str">
        <f>sdqครู!I19</f>
        <v>ม.1/1</v>
      </c>
      <c r="I18" s="68">
        <f ca="1">sdqครู!J19</f>
        <v>43153</v>
      </c>
      <c r="J18" s="71">
        <f>sdqครู!Q19</f>
        <v>0</v>
      </c>
      <c r="K18" s="191" t="str">
        <f>sdqครู!R19</f>
        <v>ปกติ</v>
      </c>
      <c r="L18" s="192">
        <f>sdqครู!S19</f>
        <v>0</v>
      </c>
      <c r="M18" s="193" t="str">
        <f>sdqครู!T19</f>
        <v>ปกติ</v>
      </c>
      <c r="N18" s="71">
        <f>sdqครู!U19</f>
        <v>0</v>
      </c>
      <c r="O18" s="191" t="str">
        <f>sdqครู!V19</f>
        <v>ปกติ</v>
      </c>
      <c r="P18" s="192">
        <f>sdqครู!W19</f>
        <v>0</v>
      </c>
      <c r="Q18" s="193" t="str">
        <f>sdqครู!X19</f>
        <v>ปกติ</v>
      </c>
      <c r="R18" s="71">
        <f>sdqครู!Y19</f>
        <v>0</v>
      </c>
      <c r="S18" s="193" t="str">
        <f>sdqครู!Z19</f>
        <v>มีปัญหา</v>
      </c>
      <c r="T18" s="191" t="str">
        <f>sdqครู!AA19</f>
        <v>ไม่มีจุดแข็ง</v>
      </c>
      <c r="U18" s="71">
        <f>sdqครู!AB19</f>
        <v>0</v>
      </c>
      <c r="V18" s="191" t="str">
        <f>sdqครู!AC19</f>
        <v>ปกติ</v>
      </c>
      <c r="W18" s="71">
        <f>sdqครู!AD19</f>
        <v>5</v>
      </c>
      <c r="X18" s="191" t="str">
        <f>sdqครู!AE19</f>
        <v>มีปัญหา</v>
      </c>
    </row>
    <row r="19" spans="1:24" ht="15" customHeight="1" x14ac:dyDescent="0.2">
      <c r="A19" s="72">
        <v>15</v>
      </c>
      <c r="B19" s="188" t="str">
        <f>sdqครู!C20</f>
        <v>ด.ช.</v>
      </c>
      <c r="C19" s="189" t="str">
        <f>sdqครู!D20</f>
        <v>อภิสิทธิ์</v>
      </c>
      <c r="D19" s="190" t="str">
        <f>sdqครู!E20</f>
        <v>สัมฤทธิจามร</v>
      </c>
      <c r="E19" s="73">
        <f>sdqครู!F20</f>
        <v>1</v>
      </c>
      <c r="F19" s="73">
        <f>sdqครู!G20</f>
        <v>13</v>
      </c>
      <c r="G19" s="207">
        <f>sdqครู!H20</f>
        <v>36948</v>
      </c>
      <c r="H19" s="73" t="str">
        <f>sdqครู!I20</f>
        <v>ม.1/1</v>
      </c>
      <c r="I19" s="68">
        <f ca="1">sdqครู!J20</f>
        <v>43153</v>
      </c>
      <c r="J19" s="71">
        <f>sdqครู!Q20</f>
        <v>3</v>
      </c>
      <c r="K19" s="191" t="str">
        <f>sdqครู!R20</f>
        <v>ปกติ</v>
      </c>
      <c r="L19" s="192">
        <f>sdqครู!S20</f>
        <v>1</v>
      </c>
      <c r="M19" s="193" t="str">
        <f>sdqครู!T20</f>
        <v>ปกติ</v>
      </c>
      <c r="N19" s="71">
        <f>sdqครู!U20</f>
        <v>1</v>
      </c>
      <c r="O19" s="191" t="str">
        <f>sdqครู!V20</f>
        <v>ปกติ</v>
      </c>
      <c r="P19" s="192">
        <f>sdqครู!W20</f>
        <v>5</v>
      </c>
      <c r="Q19" s="193" t="str">
        <f>sdqครู!X20</f>
        <v>มีปัญหา</v>
      </c>
      <c r="R19" s="71">
        <f>sdqครู!Y20</f>
        <v>8</v>
      </c>
      <c r="S19" s="193" t="str">
        <f>sdqครู!Z20</f>
        <v>ปกติ</v>
      </c>
      <c r="T19" s="191" t="str">
        <f>sdqครู!AA20</f>
        <v>มีจุดแข็ง</v>
      </c>
      <c r="U19" s="71">
        <f>sdqครู!AB20</f>
        <v>10</v>
      </c>
      <c r="V19" s="191" t="str">
        <f>sdqครู!AC20</f>
        <v>ปกติ</v>
      </c>
      <c r="W19" s="71">
        <f>sdqครู!AD20</f>
        <v>0</v>
      </c>
      <c r="X19" s="191" t="str">
        <f>sdqครู!AE20</f>
        <v>ปกติ</v>
      </c>
    </row>
    <row r="20" spans="1:24" ht="15" customHeight="1" x14ac:dyDescent="0.2">
      <c r="A20" s="72">
        <v>16</v>
      </c>
      <c r="B20" s="188" t="str">
        <f>sdqครู!C21</f>
        <v>ด.ญ.</v>
      </c>
      <c r="C20" s="189" t="str">
        <f>sdqครู!D21</f>
        <v>กัลย์สุดา</v>
      </c>
      <c r="D20" s="190" t="str">
        <f>sdqครู!E21</f>
        <v>คำหงษ์ษา</v>
      </c>
      <c r="E20" s="73">
        <f>sdqครู!F21</f>
        <v>2</v>
      </c>
      <c r="F20" s="73">
        <f>sdqครู!G21</f>
        <v>13</v>
      </c>
      <c r="G20" s="207">
        <f>sdqครู!H21</f>
        <v>36949</v>
      </c>
      <c r="H20" s="73" t="str">
        <f>sdqครู!I21</f>
        <v>ม.1/1</v>
      </c>
      <c r="I20" s="68">
        <f ca="1">sdqครู!J21</f>
        <v>43153</v>
      </c>
      <c r="J20" s="71">
        <f>sdqครู!Q21</f>
        <v>5</v>
      </c>
      <c r="K20" s="191" t="str">
        <f>sdqครู!R21</f>
        <v>ปกติ</v>
      </c>
      <c r="L20" s="192">
        <f>sdqครู!S21</f>
        <v>4</v>
      </c>
      <c r="M20" s="193" t="str">
        <f>sdqครู!T21</f>
        <v>ปกติ</v>
      </c>
      <c r="N20" s="71">
        <f>sdqครู!U21</f>
        <v>3</v>
      </c>
      <c r="O20" s="191" t="str">
        <f>sdqครู!V21</f>
        <v>ปกติ</v>
      </c>
      <c r="P20" s="192">
        <f>sdqครู!W21</f>
        <v>3</v>
      </c>
      <c r="Q20" s="193" t="str">
        <f>sdqครู!X21</f>
        <v>ปกติ</v>
      </c>
      <c r="R20" s="71">
        <f>sdqครู!Y21</f>
        <v>4</v>
      </c>
      <c r="S20" s="193" t="str">
        <f>sdqครู!Z21</f>
        <v>ปกติ</v>
      </c>
      <c r="T20" s="191" t="str">
        <f>sdqครู!AA21</f>
        <v>มีจุดแข็ง</v>
      </c>
      <c r="U20" s="71">
        <f>sdqครู!AB21</f>
        <v>15</v>
      </c>
      <c r="V20" s="191" t="str">
        <f>sdqครู!AC21</f>
        <v>ปกติ</v>
      </c>
      <c r="W20" s="71">
        <f>sdqครู!AD21</f>
        <v>0</v>
      </c>
      <c r="X20" s="191" t="str">
        <f>sdqครู!AE21</f>
        <v>ปกติ</v>
      </c>
    </row>
    <row r="21" spans="1:24" ht="15" customHeight="1" x14ac:dyDescent="0.2">
      <c r="A21" s="72">
        <v>17</v>
      </c>
      <c r="B21" s="188" t="str">
        <f>sdqครู!C22</f>
        <v>ด.ญ.</v>
      </c>
      <c r="C21" s="189" t="str">
        <f>sdqครู!D22</f>
        <v>ณิชกานต์</v>
      </c>
      <c r="D21" s="190" t="str">
        <f>sdqครู!E22</f>
        <v>สนธิ</v>
      </c>
      <c r="E21" s="73">
        <f>sdqครู!F22</f>
        <v>2</v>
      </c>
      <c r="F21" s="73">
        <f>sdqครู!G22</f>
        <v>13</v>
      </c>
      <c r="G21" s="207">
        <f>sdqครู!H22</f>
        <v>36950</v>
      </c>
      <c r="H21" s="73" t="str">
        <f>sdqครู!I22</f>
        <v>ม.1/1</v>
      </c>
      <c r="I21" s="68">
        <f ca="1">sdqครู!J22</f>
        <v>43153</v>
      </c>
      <c r="J21" s="71">
        <f>sdqครู!Q22</f>
        <v>3</v>
      </c>
      <c r="K21" s="191" t="str">
        <f>sdqครู!R22</f>
        <v>ปกติ</v>
      </c>
      <c r="L21" s="192">
        <f>sdqครู!S22</f>
        <v>3</v>
      </c>
      <c r="M21" s="193" t="str">
        <f>sdqครู!T22</f>
        <v>ปกติ</v>
      </c>
      <c r="N21" s="71">
        <f>sdqครู!U22</f>
        <v>3</v>
      </c>
      <c r="O21" s="191" t="str">
        <f>sdqครู!V22</f>
        <v>ปกติ</v>
      </c>
      <c r="P21" s="192">
        <f>sdqครู!W22</f>
        <v>3</v>
      </c>
      <c r="Q21" s="193" t="str">
        <f>sdqครู!X22</f>
        <v>ปกติ</v>
      </c>
      <c r="R21" s="71">
        <f>sdqครู!Y22</f>
        <v>3</v>
      </c>
      <c r="S21" s="193" t="str">
        <f>sdqครู!Z22</f>
        <v>เสี่ยง</v>
      </c>
      <c r="T21" s="191" t="str">
        <f>sdqครู!AA22</f>
        <v>ไม่มีจุดแข็ง</v>
      </c>
      <c r="U21" s="71">
        <f>sdqครู!AB22</f>
        <v>12</v>
      </c>
      <c r="V21" s="191" t="str">
        <f>sdqครู!AC22</f>
        <v>ปกติ</v>
      </c>
      <c r="W21" s="71">
        <f>sdqครู!AD22</f>
        <v>0</v>
      </c>
      <c r="X21" s="191" t="str">
        <f>sdqครู!AE22</f>
        <v>ปกติ</v>
      </c>
    </row>
    <row r="22" spans="1:24" ht="15" customHeight="1" x14ac:dyDescent="0.2">
      <c r="A22" s="72">
        <v>18</v>
      </c>
      <c r="B22" s="188" t="str">
        <f>sdqครู!C23</f>
        <v>ด.ญ.</v>
      </c>
      <c r="C22" s="189" t="str">
        <f>sdqครู!D23</f>
        <v>นันทิยา</v>
      </c>
      <c r="D22" s="190" t="str">
        <f>sdqครู!E23</f>
        <v>ศรีลาเคน</v>
      </c>
      <c r="E22" s="73">
        <f>sdqครู!F23</f>
        <v>2</v>
      </c>
      <c r="F22" s="73">
        <f>sdqครู!G23</f>
        <v>13</v>
      </c>
      <c r="G22" s="207">
        <f>sdqครู!H23</f>
        <v>36951</v>
      </c>
      <c r="H22" s="73" t="str">
        <f>sdqครู!I23</f>
        <v>ม.1/1</v>
      </c>
      <c r="I22" s="68">
        <f ca="1">sdqครู!J23</f>
        <v>43153</v>
      </c>
      <c r="J22" s="71">
        <f>sdqครู!Q23</f>
        <v>3</v>
      </c>
      <c r="K22" s="191" t="str">
        <f>sdqครู!R23</f>
        <v>ปกติ</v>
      </c>
      <c r="L22" s="192">
        <f>sdqครู!S23</f>
        <v>4</v>
      </c>
      <c r="M22" s="193" t="str">
        <f>sdqครู!T23</f>
        <v>ปกติ</v>
      </c>
      <c r="N22" s="71">
        <f>sdqครู!U23</f>
        <v>5</v>
      </c>
      <c r="O22" s="191" t="str">
        <f>sdqครู!V23</f>
        <v>ปกติ</v>
      </c>
      <c r="P22" s="192">
        <f>sdqครู!W23</f>
        <v>1</v>
      </c>
      <c r="Q22" s="193" t="str">
        <f>sdqครู!X23</f>
        <v>ปกติ</v>
      </c>
      <c r="R22" s="71">
        <f>sdqครู!Y23</f>
        <v>6</v>
      </c>
      <c r="S22" s="193" t="str">
        <f>sdqครู!Z23</f>
        <v>ปกติ</v>
      </c>
      <c r="T22" s="191" t="str">
        <f>sdqครู!AA23</f>
        <v>มีจุดแข็ง</v>
      </c>
      <c r="U22" s="71">
        <f>sdqครู!AB23</f>
        <v>13</v>
      </c>
      <c r="V22" s="191" t="str">
        <f>sdqครู!AC23</f>
        <v>ปกติ</v>
      </c>
      <c r="W22" s="71">
        <f>sdqครู!AD23</f>
        <v>0</v>
      </c>
      <c r="X22" s="191" t="str">
        <f>sdqครู!AE23</f>
        <v>ปกติ</v>
      </c>
    </row>
    <row r="23" spans="1:24" ht="15" customHeight="1" x14ac:dyDescent="0.2">
      <c r="A23" s="72">
        <v>19</v>
      </c>
      <c r="B23" s="188" t="str">
        <f>sdqครู!C24</f>
        <v>ด.ญ.</v>
      </c>
      <c r="C23" s="189" t="str">
        <f>sdqครู!D24</f>
        <v>แพรนภา</v>
      </c>
      <c r="D23" s="190" t="str">
        <f>sdqครู!E24</f>
        <v>วอดทอง</v>
      </c>
      <c r="E23" s="73">
        <f>sdqครู!F24</f>
        <v>2</v>
      </c>
      <c r="F23" s="73">
        <f>sdqครู!G24</f>
        <v>13</v>
      </c>
      <c r="G23" s="207">
        <f>sdqครู!H24</f>
        <v>36952</v>
      </c>
      <c r="H23" s="73" t="str">
        <f>sdqครู!I24</f>
        <v>ม.1/1</v>
      </c>
      <c r="I23" s="68">
        <f ca="1">sdqครู!J24</f>
        <v>43153</v>
      </c>
      <c r="J23" s="71">
        <f>sdqครู!Q24</f>
        <v>3</v>
      </c>
      <c r="K23" s="191" t="str">
        <f>sdqครู!R24</f>
        <v>ปกติ</v>
      </c>
      <c r="L23" s="192">
        <f>sdqครู!S24</f>
        <v>1</v>
      </c>
      <c r="M23" s="193" t="str">
        <f>sdqครู!T24</f>
        <v>ปกติ</v>
      </c>
      <c r="N23" s="71">
        <f>sdqครู!U24</f>
        <v>1</v>
      </c>
      <c r="O23" s="191" t="str">
        <f>sdqครู!V24</f>
        <v>ปกติ</v>
      </c>
      <c r="P23" s="192">
        <f>sdqครู!W24</f>
        <v>3</v>
      </c>
      <c r="Q23" s="193" t="str">
        <f>sdqครู!X24</f>
        <v>ปกติ</v>
      </c>
      <c r="R23" s="71">
        <f>sdqครู!Y24</f>
        <v>6</v>
      </c>
      <c r="S23" s="193" t="str">
        <f>sdqครู!Z24</f>
        <v>ปกติ</v>
      </c>
      <c r="T23" s="191" t="str">
        <f>sdqครู!AA24</f>
        <v>มีจุดแข็ง</v>
      </c>
      <c r="U23" s="71">
        <f>sdqครู!AB24</f>
        <v>8</v>
      </c>
      <c r="V23" s="191" t="str">
        <f>sdqครู!AC24</f>
        <v>ปกติ</v>
      </c>
      <c r="W23" s="71">
        <f>sdqครู!AD24</f>
        <v>0</v>
      </c>
      <c r="X23" s="191" t="str">
        <f>sdqครู!AE24</f>
        <v>ปกติ</v>
      </c>
    </row>
    <row r="24" spans="1:24" ht="15" customHeight="1" x14ac:dyDescent="0.2">
      <c r="A24" s="72">
        <v>20</v>
      </c>
      <c r="B24" s="188" t="str">
        <f>sdqครู!C25</f>
        <v>ด.ญ.</v>
      </c>
      <c r="C24" s="189" t="str">
        <f>sdqครู!D25</f>
        <v>พิชญ์สินี</v>
      </c>
      <c r="D24" s="190" t="str">
        <f>sdqครู!E25</f>
        <v>ขาวทอง</v>
      </c>
      <c r="E24" s="73">
        <f>sdqครู!F25</f>
        <v>2</v>
      </c>
      <c r="F24" s="73">
        <f>sdqครู!G25</f>
        <v>13</v>
      </c>
      <c r="G24" s="207">
        <f>sdqครู!H25</f>
        <v>36953</v>
      </c>
      <c r="H24" s="73" t="str">
        <f>sdqครู!I25</f>
        <v>ม.1/1</v>
      </c>
      <c r="I24" s="68">
        <f ca="1">sdqครู!J25</f>
        <v>43153</v>
      </c>
      <c r="J24" s="71">
        <f>sdqครู!Q25</f>
        <v>4</v>
      </c>
      <c r="K24" s="191" t="str">
        <f>sdqครู!R25</f>
        <v>ปกติ</v>
      </c>
      <c r="L24" s="192">
        <f>sdqครู!S25</f>
        <v>1</v>
      </c>
      <c r="M24" s="193" t="str">
        <f>sdqครู!T25</f>
        <v>ปกติ</v>
      </c>
      <c r="N24" s="71">
        <f>sdqครู!U25</f>
        <v>3</v>
      </c>
      <c r="O24" s="191" t="str">
        <f>sdqครู!V25</f>
        <v>ปกติ</v>
      </c>
      <c r="P24" s="192">
        <f>sdqครู!W25</f>
        <v>1</v>
      </c>
      <c r="Q24" s="193" t="str">
        <f>sdqครู!X25</f>
        <v>ปกติ</v>
      </c>
      <c r="R24" s="71">
        <f>sdqครู!Y25</f>
        <v>8</v>
      </c>
      <c r="S24" s="193" t="str">
        <f>sdqครู!Z25</f>
        <v>ปกติ</v>
      </c>
      <c r="T24" s="191" t="str">
        <f>sdqครู!AA25</f>
        <v>มีจุดแข็ง</v>
      </c>
      <c r="U24" s="71">
        <f>sdqครู!AB25</f>
        <v>9</v>
      </c>
      <c r="V24" s="191" t="str">
        <f>sdqครู!AC25</f>
        <v>ปกติ</v>
      </c>
      <c r="W24" s="71">
        <f>sdqครู!AD25</f>
        <v>0</v>
      </c>
      <c r="X24" s="191" t="str">
        <f>sdqครู!AE25</f>
        <v>ปกติ</v>
      </c>
    </row>
    <row r="25" spans="1:24" ht="15" customHeight="1" x14ac:dyDescent="0.2">
      <c r="A25" s="72">
        <v>21</v>
      </c>
      <c r="B25" s="188" t="str">
        <f>sdqครู!C26</f>
        <v>ด.ญ.</v>
      </c>
      <c r="C25" s="189" t="str">
        <f>sdqครู!D26</f>
        <v>ภัคจิรา</v>
      </c>
      <c r="D25" s="190" t="str">
        <f>sdqครู!E26</f>
        <v>พงษ์สะพัง</v>
      </c>
      <c r="E25" s="73">
        <f>sdqครู!F26</f>
        <v>2</v>
      </c>
      <c r="F25" s="73">
        <f>sdqครู!G26</f>
        <v>13</v>
      </c>
      <c r="G25" s="207">
        <f>sdqครู!H26</f>
        <v>36954</v>
      </c>
      <c r="H25" s="73" t="str">
        <f>sdqครู!I26</f>
        <v>ม.1/1</v>
      </c>
      <c r="I25" s="68">
        <f ca="1">sdqครู!J26</f>
        <v>43153</v>
      </c>
      <c r="J25" s="71">
        <f>sdqครู!Q26</f>
        <v>3</v>
      </c>
      <c r="K25" s="191" t="str">
        <f>sdqครู!R26</f>
        <v>ปกติ</v>
      </c>
      <c r="L25" s="192">
        <f>sdqครู!S26</f>
        <v>2</v>
      </c>
      <c r="M25" s="193" t="str">
        <f>sdqครู!T26</f>
        <v>ปกติ</v>
      </c>
      <c r="N25" s="71">
        <f>sdqครู!U26</f>
        <v>2</v>
      </c>
      <c r="O25" s="191" t="str">
        <f>sdqครู!V26</f>
        <v>ปกติ</v>
      </c>
      <c r="P25" s="192">
        <f>sdqครู!W26</f>
        <v>1</v>
      </c>
      <c r="Q25" s="193" t="str">
        <f>sdqครู!X26</f>
        <v>ปกติ</v>
      </c>
      <c r="R25" s="71">
        <f>sdqครู!Y26</f>
        <v>8</v>
      </c>
      <c r="S25" s="193" t="str">
        <f>sdqครู!Z26</f>
        <v>ปกติ</v>
      </c>
      <c r="T25" s="191" t="str">
        <f>sdqครู!AA26</f>
        <v>มีจุดแข็ง</v>
      </c>
      <c r="U25" s="71">
        <f>sdqครู!AB26</f>
        <v>8</v>
      </c>
      <c r="V25" s="191" t="str">
        <f>sdqครู!AC26</f>
        <v>ปกติ</v>
      </c>
      <c r="W25" s="71">
        <f>sdqครู!AD26</f>
        <v>0</v>
      </c>
      <c r="X25" s="191" t="str">
        <f>sdqครู!AE26</f>
        <v>ปกติ</v>
      </c>
    </row>
    <row r="26" spans="1:24" ht="15" customHeight="1" x14ac:dyDescent="0.2">
      <c r="A26" s="72">
        <v>22</v>
      </c>
      <c r="B26" s="188" t="str">
        <f>sdqครู!C27</f>
        <v>ด.ญ.</v>
      </c>
      <c r="C26" s="189" t="str">
        <f>sdqครู!D27</f>
        <v>ภัทชราภรณ์</v>
      </c>
      <c r="D26" s="190" t="str">
        <f>sdqครู!E27</f>
        <v>หินเงิน</v>
      </c>
      <c r="E26" s="73">
        <f>sdqครู!F27</f>
        <v>2</v>
      </c>
      <c r="F26" s="73">
        <f>sdqครู!G27</f>
        <v>13</v>
      </c>
      <c r="G26" s="207">
        <f>sdqครู!H27</f>
        <v>36955</v>
      </c>
      <c r="H26" s="73" t="str">
        <f>sdqครู!I27</f>
        <v>ม.1/1</v>
      </c>
      <c r="I26" s="68">
        <f ca="1">sdqครู!J27</f>
        <v>43153</v>
      </c>
      <c r="J26" s="71">
        <f>sdqครู!Q27</f>
        <v>2</v>
      </c>
      <c r="K26" s="191" t="str">
        <f>sdqครู!R27</f>
        <v>ปกติ</v>
      </c>
      <c r="L26" s="192">
        <f>sdqครู!S27</f>
        <v>1</v>
      </c>
      <c r="M26" s="193" t="str">
        <f>sdqครู!T27</f>
        <v>ปกติ</v>
      </c>
      <c r="N26" s="71">
        <f>sdqครู!U27</f>
        <v>3</v>
      </c>
      <c r="O26" s="191" t="str">
        <f>sdqครู!V27</f>
        <v>ปกติ</v>
      </c>
      <c r="P26" s="192">
        <f>sdqครู!W27</f>
        <v>4</v>
      </c>
      <c r="Q26" s="193" t="str">
        <f>sdqครู!X27</f>
        <v>เสี่ยง</v>
      </c>
      <c r="R26" s="71">
        <f>sdqครู!Y27</f>
        <v>7</v>
      </c>
      <c r="S26" s="193" t="str">
        <f>sdqครู!Z27</f>
        <v>ปกติ</v>
      </c>
      <c r="T26" s="191" t="str">
        <f>sdqครู!AA27</f>
        <v>มีจุดแข็ง</v>
      </c>
      <c r="U26" s="71">
        <f>sdqครู!AB27</f>
        <v>10</v>
      </c>
      <c r="V26" s="191" t="str">
        <f>sdqครู!AC27</f>
        <v>ปกติ</v>
      </c>
      <c r="W26" s="71">
        <f>sdqครู!AD27</f>
        <v>0</v>
      </c>
      <c r="X26" s="191" t="str">
        <f>sdqครู!AE27</f>
        <v>ปกติ</v>
      </c>
    </row>
    <row r="27" spans="1:24" ht="15" customHeight="1" x14ac:dyDescent="0.2">
      <c r="A27" s="72">
        <v>23</v>
      </c>
      <c r="B27" s="188" t="str">
        <f>sdqครู!C28</f>
        <v>ด.ญ.</v>
      </c>
      <c r="C27" s="189" t="str">
        <f>sdqครู!D28</f>
        <v>มนัสวี</v>
      </c>
      <c r="D27" s="190" t="str">
        <f>sdqครู!E28</f>
        <v>มั่นหาญ</v>
      </c>
      <c r="E27" s="73">
        <f>sdqครู!F28</f>
        <v>2</v>
      </c>
      <c r="F27" s="73">
        <f>sdqครู!G28</f>
        <v>13</v>
      </c>
      <c r="G27" s="207">
        <f>sdqครู!H28</f>
        <v>36956</v>
      </c>
      <c r="H27" s="73" t="str">
        <f>sdqครู!I28</f>
        <v>ม.1/1</v>
      </c>
      <c r="I27" s="68">
        <f ca="1">sdqครู!J28</f>
        <v>43153</v>
      </c>
      <c r="J27" s="71">
        <f>sdqครู!Q28</f>
        <v>6</v>
      </c>
      <c r="K27" s="191" t="str">
        <f>sdqครู!R28</f>
        <v>เสี่ยง</v>
      </c>
      <c r="L27" s="192">
        <f>sdqครู!S28</f>
        <v>2</v>
      </c>
      <c r="M27" s="193" t="str">
        <f>sdqครู!T28</f>
        <v>ปกติ</v>
      </c>
      <c r="N27" s="71">
        <f>sdqครู!U28</f>
        <v>3</v>
      </c>
      <c r="O27" s="191" t="str">
        <f>sdqครู!V28</f>
        <v>ปกติ</v>
      </c>
      <c r="P27" s="192">
        <f>sdqครู!W28</f>
        <v>1</v>
      </c>
      <c r="Q27" s="193" t="str">
        <f>sdqครู!X28</f>
        <v>ปกติ</v>
      </c>
      <c r="R27" s="71">
        <f>sdqครู!Y28</f>
        <v>8</v>
      </c>
      <c r="S27" s="193" t="str">
        <f>sdqครู!Z28</f>
        <v>ปกติ</v>
      </c>
      <c r="T27" s="191" t="str">
        <f>sdqครู!AA28</f>
        <v>มีจุดแข็ง</v>
      </c>
      <c r="U27" s="71">
        <f>sdqครู!AB28</f>
        <v>12</v>
      </c>
      <c r="V27" s="191" t="str">
        <f>sdqครู!AC28</f>
        <v>ปกติ</v>
      </c>
      <c r="W27" s="71">
        <f>sdqครู!AD28</f>
        <v>0</v>
      </c>
      <c r="X27" s="191" t="str">
        <f>sdqครู!AE28</f>
        <v>ปกติ</v>
      </c>
    </row>
    <row r="28" spans="1:24" ht="15" customHeight="1" x14ac:dyDescent="0.2">
      <c r="A28" s="72">
        <v>24</v>
      </c>
      <c r="B28" s="188" t="str">
        <f>sdqครู!C29</f>
        <v>ด.ญ.</v>
      </c>
      <c r="C28" s="189" t="str">
        <f>sdqครู!D29</f>
        <v>รุ่งฤดี</v>
      </c>
      <c r="D28" s="190" t="str">
        <f>sdqครู!E29</f>
        <v>น้อยคำเมือง</v>
      </c>
      <c r="E28" s="73">
        <f>sdqครู!F29</f>
        <v>2</v>
      </c>
      <c r="F28" s="73">
        <f>sdqครู!G29</f>
        <v>13</v>
      </c>
      <c r="G28" s="207">
        <f>sdqครู!H29</f>
        <v>36957</v>
      </c>
      <c r="H28" s="73" t="str">
        <f>sdqครู!I29</f>
        <v>ม.1/1</v>
      </c>
      <c r="I28" s="68">
        <f ca="1">sdqครู!J29</f>
        <v>43153</v>
      </c>
      <c r="J28" s="71">
        <f>sdqครู!Q29</f>
        <v>6</v>
      </c>
      <c r="K28" s="191" t="str">
        <f>sdqครู!R29</f>
        <v>เสี่ยง</v>
      </c>
      <c r="L28" s="192">
        <f>sdqครู!S29</f>
        <v>2</v>
      </c>
      <c r="M28" s="193" t="str">
        <f>sdqครู!T29</f>
        <v>ปกติ</v>
      </c>
      <c r="N28" s="71">
        <f>sdqครู!U29</f>
        <v>5</v>
      </c>
      <c r="O28" s="191" t="str">
        <f>sdqครู!V29</f>
        <v>ปกติ</v>
      </c>
      <c r="P28" s="192">
        <f>sdqครู!W29</f>
        <v>3</v>
      </c>
      <c r="Q28" s="193" t="str">
        <f>sdqครู!X29</f>
        <v>ปกติ</v>
      </c>
      <c r="R28" s="71">
        <f>sdqครู!Y29</f>
        <v>6</v>
      </c>
      <c r="S28" s="193" t="str">
        <f>sdqครู!Z29</f>
        <v>ปกติ</v>
      </c>
      <c r="T28" s="191" t="str">
        <f>sdqครู!AA29</f>
        <v>มีจุดแข็ง</v>
      </c>
      <c r="U28" s="71">
        <f>sdqครู!AB29</f>
        <v>16</v>
      </c>
      <c r="V28" s="191" t="str">
        <f>sdqครู!AC29</f>
        <v>เสี่ยง</v>
      </c>
      <c r="W28" s="71">
        <f>sdqครู!AD29</f>
        <v>0</v>
      </c>
      <c r="X28" s="191" t="str">
        <f>sdqครู!AE29</f>
        <v>ปกติ</v>
      </c>
    </row>
    <row r="29" spans="1:24" ht="15" customHeight="1" x14ac:dyDescent="0.2">
      <c r="A29" s="72">
        <v>25</v>
      </c>
      <c r="B29" s="188" t="str">
        <f>sdqครู!C30</f>
        <v>ด.ญ.</v>
      </c>
      <c r="C29" s="189" t="str">
        <f>sdqครู!D30</f>
        <v>วณิชชา</v>
      </c>
      <c r="D29" s="190" t="str">
        <f>sdqครู!E30</f>
        <v>วงศ์น้ำนอง</v>
      </c>
      <c r="E29" s="73">
        <f>sdqครู!F30</f>
        <v>2</v>
      </c>
      <c r="F29" s="73">
        <f>sdqครู!G30</f>
        <v>13</v>
      </c>
      <c r="G29" s="207">
        <f>sdqครู!H30</f>
        <v>36958</v>
      </c>
      <c r="H29" s="73" t="str">
        <f>sdqครู!I30</f>
        <v>ม.1/1</v>
      </c>
      <c r="I29" s="68">
        <f ca="1">sdqครู!J30</f>
        <v>43153</v>
      </c>
      <c r="J29" s="71">
        <f>sdqครู!Q30</f>
        <v>2</v>
      </c>
      <c r="K29" s="191" t="str">
        <f>sdqครู!R30</f>
        <v>ปกติ</v>
      </c>
      <c r="L29" s="192">
        <f>sdqครู!S30</f>
        <v>3</v>
      </c>
      <c r="M29" s="193" t="str">
        <f>sdqครู!T30</f>
        <v>ปกติ</v>
      </c>
      <c r="N29" s="71">
        <f>sdqครู!U30</f>
        <v>2</v>
      </c>
      <c r="O29" s="191" t="str">
        <f>sdqครู!V30</f>
        <v>ปกติ</v>
      </c>
      <c r="P29" s="192">
        <f>sdqครู!W30</f>
        <v>2</v>
      </c>
      <c r="Q29" s="193" t="str">
        <f>sdqครู!X30</f>
        <v>ปกติ</v>
      </c>
      <c r="R29" s="71">
        <f>sdqครู!Y30</f>
        <v>8</v>
      </c>
      <c r="S29" s="193" t="str">
        <f>sdqครู!Z30</f>
        <v>ปกติ</v>
      </c>
      <c r="T29" s="191" t="str">
        <f>sdqครู!AA30</f>
        <v>มีจุดแข็ง</v>
      </c>
      <c r="U29" s="71">
        <f>sdqครู!AB30</f>
        <v>9</v>
      </c>
      <c r="V29" s="191" t="str">
        <f>sdqครู!AC30</f>
        <v>ปกติ</v>
      </c>
      <c r="W29" s="71">
        <f>sdqครู!AD30</f>
        <v>0</v>
      </c>
      <c r="X29" s="191" t="str">
        <f>sdqครู!AE30</f>
        <v>ปกติ</v>
      </c>
    </row>
    <row r="30" spans="1:24" ht="15" customHeight="1" x14ac:dyDescent="0.2">
      <c r="A30" s="72">
        <v>26</v>
      </c>
      <c r="B30" s="188" t="str">
        <f>sdqครู!C31</f>
        <v>ด.ญ.</v>
      </c>
      <c r="C30" s="189" t="str">
        <f>sdqครู!D31</f>
        <v>วาทินี</v>
      </c>
      <c r="D30" s="190" t="str">
        <f>sdqครู!E31</f>
        <v>บัวสระ</v>
      </c>
      <c r="E30" s="73">
        <f>sdqครู!F31</f>
        <v>2</v>
      </c>
      <c r="F30" s="73">
        <f>sdqครู!G31</f>
        <v>13</v>
      </c>
      <c r="G30" s="207">
        <f>sdqครู!H31</f>
        <v>36959</v>
      </c>
      <c r="H30" s="73" t="str">
        <f>sdqครู!I31</f>
        <v>ม.1/1</v>
      </c>
      <c r="I30" s="68">
        <f ca="1">sdqครู!J31</f>
        <v>43153</v>
      </c>
      <c r="J30" s="71">
        <f>sdqครู!Q31</f>
        <v>6</v>
      </c>
      <c r="K30" s="191" t="str">
        <f>sdqครู!R31</f>
        <v>เสี่ยง</v>
      </c>
      <c r="L30" s="192">
        <f>sdqครู!S31</f>
        <v>4</v>
      </c>
      <c r="M30" s="193" t="str">
        <f>sdqครู!T31</f>
        <v>ปกติ</v>
      </c>
      <c r="N30" s="71">
        <f>sdqครู!U31</f>
        <v>4</v>
      </c>
      <c r="O30" s="191" t="str">
        <f>sdqครู!V31</f>
        <v>ปกติ</v>
      </c>
      <c r="P30" s="192">
        <f>sdqครู!W31</f>
        <v>2</v>
      </c>
      <c r="Q30" s="193" t="str">
        <f>sdqครู!X31</f>
        <v>ปกติ</v>
      </c>
      <c r="R30" s="71">
        <f>sdqครู!Y31</f>
        <v>4</v>
      </c>
      <c r="S30" s="193" t="str">
        <f>sdqครู!Z31</f>
        <v>ปกติ</v>
      </c>
      <c r="T30" s="191" t="str">
        <f>sdqครู!AA31</f>
        <v>มีจุดแข็ง</v>
      </c>
      <c r="U30" s="71">
        <f>sdqครู!AB31</f>
        <v>16</v>
      </c>
      <c r="V30" s="191" t="str">
        <f>sdqครู!AC31</f>
        <v>เสี่ยง</v>
      </c>
      <c r="W30" s="71">
        <f>sdqครู!AD31</f>
        <v>0</v>
      </c>
      <c r="X30" s="191" t="str">
        <f>sdqครู!AE31</f>
        <v>ปกติ</v>
      </c>
    </row>
    <row r="31" spans="1:24" ht="15" customHeight="1" x14ac:dyDescent="0.2">
      <c r="A31" s="72">
        <v>27</v>
      </c>
      <c r="B31" s="188" t="str">
        <f>sdqครู!C32</f>
        <v>ด.ญ.</v>
      </c>
      <c r="C31" s="189" t="str">
        <f>sdqครู!D32</f>
        <v>ศิรภัสสร</v>
      </c>
      <c r="D31" s="190" t="str">
        <f>sdqครู!E32</f>
        <v>เติมพงษ์</v>
      </c>
      <c r="E31" s="73">
        <f>sdqครู!F32</f>
        <v>2</v>
      </c>
      <c r="F31" s="73">
        <f>sdqครู!G32</f>
        <v>13</v>
      </c>
      <c r="G31" s="207">
        <f>sdqครู!H32</f>
        <v>36960</v>
      </c>
      <c r="H31" s="73" t="str">
        <f>sdqครู!I32</f>
        <v>ม.1/1</v>
      </c>
      <c r="I31" s="68">
        <f ca="1">sdqครู!J32</f>
        <v>43153</v>
      </c>
      <c r="J31" s="71">
        <f>sdqครู!Q32</f>
        <v>2</v>
      </c>
      <c r="K31" s="191" t="str">
        <f>sdqครู!R32</f>
        <v>ปกติ</v>
      </c>
      <c r="L31" s="192">
        <f>sdqครู!S32</f>
        <v>1</v>
      </c>
      <c r="M31" s="193" t="str">
        <f>sdqครู!T32</f>
        <v>ปกติ</v>
      </c>
      <c r="N31" s="71">
        <f>sdqครู!U32</f>
        <v>3</v>
      </c>
      <c r="O31" s="191" t="str">
        <f>sdqครู!V32</f>
        <v>ปกติ</v>
      </c>
      <c r="P31" s="192">
        <f>sdqครู!W32</f>
        <v>3</v>
      </c>
      <c r="Q31" s="193" t="str">
        <f>sdqครู!X32</f>
        <v>ปกติ</v>
      </c>
      <c r="R31" s="71">
        <f>sdqครู!Y32</f>
        <v>7</v>
      </c>
      <c r="S31" s="193" t="str">
        <f>sdqครู!Z32</f>
        <v>ปกติ</v>
      </c>
      <c r="T31" s="191" t="str">
        <f>sdqครู!AA32</f>
        <v>มีจุดแข็ง</v>
      </c>
      <c r="U31" s="71">
        <f>sdqครู!AB32</f>
        <v>9</v>
      </c>
      <c r="V31" s="191" t="str">
        <f>sdqครู!AC32</f>
        <v>ปกติ</v>
      </c>
      <c r="W31" s="71">
        <f>sdqครู!AD32</f>
        <v>0</v>
      </c>
      <c r="X31" s="191" t="str">
        <f>sdqครู!AE32</f>
        <v>ปกติ</v>
      </c>
    </row>
    <row r="32" spans="1:24" ht="15" customHeight="1" x14ac:dyDescent="0.2">
      <c r="A32" s="72">
        <v>28</v>
      </c>
      <c r="B32" s="188" t="str">
        <f>sdqครู!C33</f>
        <v>ด.ญ.</v>
      </c>
      <c r="C32" s="189" t="str">
        <f>sdqครู!D33</f>
        <v>สุพิชญดา</v>
      </c>
      <c r="D32" s="190" t="str">
        <f>sdqครู!E33</f>
        <v>ราคาแพง</v>
      </c>
      <c r="E32" s="73">
        <f>sdqครู!F33</f>
        <v>2</v>
      </c>
      <c r="F32" s="73">
        <f>sdqครู!G33</f>
        <v>13</v>
      </c>
      <c r="G32" s="207">
        <f>sdqครู!H33</f>
        <v>36961</v>
      </c>
      <c r="H32" s="73" t="str">
        <f>sdqครู!I33</f>
        <v>ม.1/1</v>
      </c>
      <c r="I32" s="68">
        <f ca="1">sdqครู!J33</f>
        <v>43153</v>
      </c>
      <c r="J32" s="71">
        <f>sdqครู!Q33</f>
        <v>3</v>
      </c>
      <c r="K32" s="191" t="str">
        <f>sdqครู!R33</f>
        <v>ปกติ</v>
      </c>
      <c r="L32" s="192">
        <f>sdqครู!S33</f>
        <v>1</v>
      </c>
      <c r="M32" s="193" t="str">
        <f>sdqครู!T33</f>
        <v>ปกติ</v>
      </c>
      <c r="N32" s="71">
        <f>sdqครู!U33</f>
        <v>1</v>
      </c>
      <c r="O32" s="191" t="str">
        <f>sdqครู!V33</f>
        <v>ปกติ</v>
      </c>
      <c r="P32" s="192">
        <f>sdqครู!W33</f>
        <v>3</v>
      </c>
      <c r="Q32" s="193" t="str">
        <f>sdqครู!X33</f>
        <v>ปกติ</v>
      </c>
      <c r="R32" s="71">
        <f>sdqครู!Y33</f>
        <v>7</v>
      </c>
      <c r="S32" s="193" t="str">
        <f>sdqครู!Z33</f>
        <v>ปกติ</v>
      </c>
      <c r="T32" s="191" t="str">
        <f>sdqครู!AA33</f>
        <v>มีจุดแข็ง</v>
      </c>
      <c r="U32" s="71">
        <f>sdqครู!AB33</f>
        <v>8</v>
      </c>
      <c r="V32" s="191" t="str">
        <f>sdqครู!AC33</f>
        <v>ปกติ</v>
      </c>
      <c r="W32" s="71">
        <f>sdqครู!AD33</f>
        <v>0</v>
      </c>
      <c r="X32" s="191" t="str">
        <f>sdqครู!AE33</f>
        <v>ปกติ</v>
      </c>
    </row>
    <row r="33" spans="1:24" ht="15" customHeight="1" x14ac:dyDescent="0.2">
      <c r="A33" s="72">
        <v>29</v>
      </c>
      <c r="B33" s="188" t="str">
        <f>sdqครู!C34</f>
        <v>ด.ญ.</v>
      </c>
      <c r="C33" s="189" t="str">
        <f>sdqครู!D34</f>
        <v>เอราวัณ</v>
      </c>
      <c r="D33" s="190" t="str">
        <f>sdqครู!E34</f>
        <v>อาจสามารถ</v>
      </c>
      <c r="E33" s="73">
        <f>sdqครู!F34</f>
        <v>2</v>
      </c>
      <c r="F33" s="73">
        <f>sdqครู!G34</f>
        <v>13</v>
      </c>
      <c r="G33" s="207">
        <f>sdqครู!H34</f>
        <v>36962</v>
      </c>
      <c r="H33" s="73" t="str">
        <f>sdqครู!I34</f>
        <v>ม.1/1</v>
      </c>
      <c r="I33" s="68">
        <f ca="1">sdqครู!J34</f>
        <v>43153</v>
      </c>
      <c r="J33" s="71">
        <f>sdqครู!Q34</f>
        <v>5</v>
      </c>
      <c r="K33" s="191" t="str">
        <f>sdqครู!R34</f>
        <v>ปกติ</v>
      </c>
      <c r="L33" s="192">
        <f>sdqครู!S34</f>
        <v>3</v>
      </c>
      <c r="M33" s="193" t="str">
        <f>sdqครู!T34</f>
        <v>ปกติ</v>
      </c>
      <c r="N33" s="71">
        <f>sdqครู!U34</f>
        <v>3</v>
      </c>
      <c r="O33" s="191" t="str">
        <f>sdqครู!V34</f>
        <v>ปกติ</v>
      </c>
      <c r="P33" s="192">
        <f>sdqครู!W34</f>
        <v>4</v>
      </c>
      <c r="Q33" s="193" t="str">
        <f>sdqครู!X34</f>
        <v>เสี่ยง</v>
      </c>
      <c r="R33" s="71">
        <f>sdqครู!Y34</f>
        <v>8</v>
      </c>
      <c r="S33" s="193" t="str">
        <f>sdqครู!Z34</f>
        <v>ปกติ</v>
      </c>
      <c r="T33" s="191" t="str">
        <f>sdqครู!AA34</f>
        <v>มีจุดแข็ง</v>
      </c>
      <c r="U33" s="71">
        <f>sdqครู!AB34</f>
        <v>15</v>
      </c>
      <c r="V33" s="191" t="str">
        <f>sdqครู!AC34</f>
        <v>ปกติ</v>
      </c>
      <c r="W33" s="71">
        <f>sdqครู!AD34</f>
        <v>0</v>
      </c>
      <c r="X33" s="191" t="str">
        <f>sdqครู!AE34</f>
        <v>ปกติ</v>
      </c>
    </row>
    <row r="34" spans="1:24" ht="15" customHeight="1" x14ac:dyDescent="0.2">
      <c r="A34" s="72">
        <v>30</v>
      </c>
      <c r="B34" s="188" t="str">
        <f>sdqครู!C35</f>
        <v>ด.ญ.</v>
      </c>
      <c r="C34" s="189" t="str">
        <f>sdqครู!D35</f>
        <v>ลลิตา</v>
      </c>
      <c r="D34" s="190" t="str">
        <f>sdqครู!E35</f>
        <v>ปานนิล</v>
      </c>
      <c r="E34" s="73">
        <f>sdqครู!F35</f>
        <v>2</v>
      </c>
      <c r="F34" s="73">
        <f>sdqครู!G35</f>
        <v>13</v>
      </c>
      <c r="G34" s="207">
        <f>sdqครู!H35</f>
        <v>36963</v>
      </c>
      <c r="H34" s="73" t="str">
        <f>sdqครู!I35</f>
        <v>ม.1/1</v>
      </c>
      <c r="I34" s="68">
        <f ca="1">sdqครู!J35</f>
        <v>43153</v>
      </c>
      <c r="J34" s="71">
        <f>sdqครู!Q35</f>
        <v>1</v>
      </c>
      <c r="K34" s="191" t="str">
        <f>sdqครู!R35</f>
        <v>ปกติ</v>
      </c>
      <c r="L34" s="192">
        <f>sdqครู!S35</f>
        <v>1</v>
      </c>
      <c r="M34" s="193" t="str">
        <f>sdqครู!T35</f>
        <v>ปกติ</v>
      </c>
      <c r="N34" s="71">
        <f>sdqครู!U35</f>
        <v>1</v>
      </c>
      <c r="O34" s="191" t="str">
        <f>sdqครู!V35</f>
        <v>ปกติ</v>
      </c>
      <c r="P34" s="192">
        <f>sdqครู!W35</f>
        <v>2</v>
      </c>
      <c r="Q34" s="193" t="str">
        <f>sdqครู!X35</f>
        <v>ปกติ</v>
      </c>
      <c r="R34" s="71">
        <f>sdqครู!Y35</f>
        <v>8</v>
      </c>
      <c r="S34" s="193" t="str">
        <f>sdqครู!Z35</f>
        <v>ปกติ</v>
      </c>
      <c r="T34" s="191" t="str">
        <f>sdqครู!AA35</f>
        <v>มีจุดแข็ง</v>
      </c>
      <c r="U34" s="71">
        <f>sdqครู!AB35</f>
        <v>5</v>
      </c>
      <c r="V34" s="191" t="str">
        <f>sdqครู!AC35</f>
        <v>ปกติ</v>
      </c>
      <c r="W34" s="71">
        <f>sdqครู!AD35</f>
        <v>0</v>
      </c>
      <c r="X34" s="191" t="str">
        <f>sdqครู!AE35</f>
        <v>ปกติ</v>
      </c>
    </row>
    <row r="35" spans="1:24" ht="15" customHeight="1" x14ac:dyDescent="0.2">
      <c r="A35" s="72">
        <v>31</v>
      </c>
      <c r="B35" s="188" t="str">
        <f>sdqครู!C36</f>
        <v>ด.ญ.</v>
      </c>
      <c r="C35" s="189" t="str">
        <f>sdqครู!D36</f>
        <v>ลลิตา</v>
      </c>
      <c r="D35" s="190" t="str">
        <f>sdqครู!E36</f>
        <v>ปานนิล</v>
      </c>
      <c r="E35" s="73">
        <f>sdqครู!F36</f>
        <v>2</v>
      </c>
      <c r="F35" s="73">
        <f>sdqครู!G36</f>
        <v>13</v>
      </c>
      <c r="G35" s="207">
        <f>sdqครู!H36</f>
        <v>36964</v>
      </c>
      <c r="H35" s="73" t="str">
        <f>sdqครู!I36</f>
        <v>ม.1/1</v>
      </c>
      <c r="I35" s="68">
        <f ca="1">sdqครู!J36</f>
        <v>43153</v>
      </c>
      <c r="J35" s="71">
        <f>sdqครู!Q36</f>
        <v>1</v>
      </c>
      <c r="K35" s="191" t="str">
        <f>sdqครู!R36</f>
        <v>ปกติ</v>
      </c>
      <c r="L35" s="192">
        <f>sdqครู!S36</f>
        <v>1</v>
      </c>
      <c r="M35" s="193" t="str">
        <f>sdqครู!T36</f>
        <v>ปกติ</v>
      </c>
      <c r="N35" s="71">
        <f>sdqครู!U36</f>
        <v>1</v>
      </c>
      <c r="O35" s="191" t="str">
        <f>sdqครู!V36</f>
        <v>ปกติ</v>
      </c>
      <c r="P35" s="192">
        <f>sdqครู!W36</f>
        <v>2</v>
      </c>
      <c r="Q35" s="193" t="str">
        <f>sdqครู!X36</f>
        <v>ปกติ</v>
      </c>
      <c r="R35" s="71">
        <f>sdqครู!Y36</f>
        <v>8</v>
      </c>
      <c r="S35" s="193" t="str">
        <f>sdqครู!Z36</f>
        <v>ปกติ</v>
      </c>
      <c r="T35" s="191" t="str">
        <f>sdqครู!AA36</f>
        <v>มีจุดแข็ง</v>
      </c>
      <c r="U35" s="71">
        <f>sdqครู!AB36</f>
        <v>5</v>
      </c>
      <c r="V35" s="191" t="str">
        <f>sdqครู!AC36</f>
        <v>ปกติ</v>
      </c>
      <c r="W35" s="71">
        <f>sdqครู!AD36</f>
        <v>0</v>
      </c>
      <c r="X35" s="191" t="str">
        <f>sdqครู!AE36</f>
        <v>ปกติ</v>
      </c>
    </row>
    <row r="36" spans="1:24" ht="15" customHeight="1" x14ac:dyDescent="0.2">
      <c r="A36" s="72">
        <v>32</v>
      </c>
      <c r="B36" s="188" t="str">
        <f>sdqครู!C37</f>
        <v>ด.ญ.</v>
      </c>
      <c r="C36" s="189" t="str">
        <f>sdqครู!D37</f>
        <v>ลลิตา</v>
      </c>
      <c r="D36" s="190" t="str">
        <f>sdqครู!E37</f>
        <v>ปานนิล</v>
      </c>
      <c r="E36" s="73">
        <f>sdqครู!F37</f>
        <v>2</v>
      </c>
      <c r="F36" s="73">
        <f>sdqครู!G37</f>
        <v>13</v>
      </c>
      <c r="G36" s="207">
        <f>sdqครู!H37</f>
        <v>36965</v>
      </c>
      <c r="H36" s="73" t="str">
        <f>sdqครู!I37</f>
        <v>ม.1/1</v>
      </c>
      <c r="I36" s="68">
        <f ca="1">sdqครู!J37</f>
        <v>43153</v>
      </c>
      <c r="J36" s="71">
        <f>sdqครู!Q37</f>
        <v>1</v>
      </c>
      <c r="K36" s="191" t="str">
        <f>sdqครู!R37</f>
        <v>ปกติ</v>
      </c>
      <c r="L36" s="192">
        <f>sdqครู!S37</f>
        <v>1</v>
      </c>
      <c r="M36" s="193" t="str">
        <f>sdqครู!T37</f>
        <v>ปกติ</v>
      </c>
      <c r="N36" s="71">
        <f>sdqครู!U37</f>
        <v>1</v>
      </c>
      <c r="O36" s="191" t="str">
        <f>sdqครู!V37</f>
        <v>ปกติ</v>
      </c>
      <c r="P36" s="192">
        <f>sdqครู!W37</f>
        <v>2</v>
      </c>
      <c r="Q36" s="193" t="str">
        <f>sdqครู!X37</f>
        <v>ปกติ</v>
      </c>
      <c r="R36" s="71">
        <f>sdqครู!Y37</f>
        <v>8</v>
      </c>
      <c r="S36" s="193" t="str">
        <f>sdqครู!Z37</f>
        <v>ปกติ</v>
      </c>
      <c r="T36" s="191" t="str">
        <f>sdqครู!AA37</f>
        <v>มีจุดแข็ง</v>
      </c>
      <c r="U36" s="71">
        <f>sdqครู!AB37</f>
        <v>5</v>
      </c>
      <c r="V36" s="191" t="str">
        <f>sdqครู!AC37</f>
        <v>ปกติ</v>
      </c>
      <c r="W36" s="71">
        <f>sdqครู!AD37</f>
        <v>0</v>
      </c>
      <c r="X36" s="191" t="str">
        <f>sdqครู!AE37</f>
        <v>ปกติ</v>
      </c>
    </row>
    <row r="37" spans="1:24" ht="15" customHeight="1" x14ac:dyDescent="0.2">
      <c r="A37" s="72">
        <v>33</v>
      </c>
      <c r="B37" s="188" t="str">
        <f>sdqครู!C38</f>
        <v>ด.ญ.</v>
      </c>
      <c r="C37" s="189" t="str">
        <f>sdqครู!D38</f>
        <v>ลลิตา</v>
      </c>
      <c r="D37" s="190" t="str">
        <f>sdqครู!E38</f>
        <v>ปานนิล</v>
      </c>
      <c r="E37" s="73">
        <f>sdqครู!F38</f>
        <v>2</v>
      </c>
      <c r="F37" s="73">
        <f>sdqครู!G38</f>
        <v>13</v>
      </c>
      <c r="G37" s="207">
        <f>sdqครู!H38</f>
        <v>36966</v>
      </c>
      <c r="H37" s="73" t="str">
        <f>sdqครู!I38</f>
        <v>ม.1/1</v>
      </c>
      <c r="I37" s="68">
        <f ca="1">sdqครู!J38</f>
        <v>43153</v>
      </c>
      <c r="J37" s="71">
        <f>sdqครู!Q38</f>
        <v>1</v>
      </c>
      <c r="K37" s="191" t="str">
        <f>sdqครู!R38</f>
        <v>ปกติ</v>
      </c>
      <c r="L37" s="192">
        <f>sdqครู!S38</f>
        <v>1</v>
      </c>
      <c r="M37" s="193" t="str">
        <f>sdqครู!T38</f>
        <v>ปกติ</v>
      </c>
      <c r="N37" s="71">
        <f>sdqครู!U38</f>
        <v>1</v>
      </c>
      <c r="O37" s="191" t="str">
        <f>sdqครู!V38</f>
        <v>ปกติ</v>
      </c>
      <c r="P37" s="192">
        <f>sdqครู!W38</f>
        <v>2</v>
      </c>
      <c r="Q37" s="193" t="str">
        <f>sdqครู!X38</f>
        <v>ปกติ</v>
      </c>
      <c r="R37" s="71">
        <f>sdqครู!Y38</f>
        <v>8</v>
      </c>
      <c r="S37" s="193" t="str">
        <f>sdqครู!Z38</f>
        <v>ปกติ</v>
      </c>
      <c r="T37" s="191" t="str">
        <f>sdqครู!AA38</f>
        <v>มีจุดแข็ง</v>
      </c>
      <c r="U37" s="71">
        <f>sdqครู!AB38</f>
        <v>5</v>
      </c>
      <c r="V37" s="191" t="str">
        <f>sdqครู!AC38</f>
        <v>ปกติ</v>
      </c>
      <c r="W37" s="71">
        <f>sdqครู!AD38</f>
        <v>0</v>
      </c>
      <c r="X37" s="191" t="str">
        <f>sdqครู!AE38</f>
        <v>ปกติ</v>
      </c>
    </row>
    <row r="38" spans="1:24" ht="15" customHeight="1" x14ac:dyDescent="0.2">
      <c r="A38" s="72">
        <v>34</v>
      </c>
      <c r="B38" s="188" t="str">
        <f>sdqครู!C39</f>
        <v>ด.ญ.</v>
      </c>
      <c r="C38" s="189" t="str">
        <f>sdqครู!D39</f>
        <v>ลลิตา</v>
      </c>
      <c r="D38" s="190" t="str">
        <f>sdqครู!E39</f>
        <v>ปานนิล</v>
      </c>
      <c r="E38" s="73">
        <f>sdqครู!F39</f>
        <v>2</v>
      </c>
      <c r="F38" s="73">
        <f>sdqครู!G39</f>
        <v>13</v>
      </c>
      <c r="G38" s="207">
        <f>sdqครู!H39</f>
        <v>36967</v>
      </c>
      <c r="H38" s="73" t="str">
        <f>sdqครู!I39</f>
        <v>ม.1/1</v>
      </c>
      <c r="I38" s="68">
        <f ca="1">sdqครู!J39</f>
        <v>43153</v>
      </c>
      <c r="J38" s="71">
        <f>sdqครู!Q39</f>
        <v>1</v>
      </c>
      <c r="K38" s="191" t="str">
        <f>sdqครู!R39</f>
        <v>ปกติ</v>
      </c>
      <c r="L38" s="192">
        <f>sdqครู!S39</f>
        <v>1</v>
      </c>
      <c r="M38" s="193" t="str">
        <f>sdqครู!T39</f>
        <v>ปกติ</v>
      </c>
      <c r="N38" s="71">
        <f>sdqครู!U39</f>
        <v>1</v>
      </c>
      <c r="O38" s="191" t="str">
        <f>sdqครู!V39</f>
        <v>ปกติ</v>
      </c>
      <c r="P38" s="192">
        <f>sdqครู!W39</f>
        <v>2</v>
      </c>
      <c r="Q38" s="193" t="str">
        <f>sdqครู!X39</f>
        <v>ปกติ</v>
      </c>
      <c r="R38" s="71">
        <f>sdqครู!Y39</f>
        <v>8</v>
      </c>
      <c r="S38" s="193" t="str">
        <f>sdqครู!Z39</f>
        <v>ปกติ</v>
      </c>
      <c r="T38" s="191" t="str">
        <f>sdqครู!AA39</f>
        <v>มีจุดแข็ง</v>
      </c>
      <c r="U38" s="71">
        <f>sdqครู!AB39</f>
        <v>5</v>
      </c>
      <c r="V38" s="191" t="str">
        <f>sdqครู!AC39</f>
        <v>ปกติ</v>
      </c>
      <c r="W38" s="71">
        <f>sdqครู!AD39</f>
        <v>0</v>
      </c>
      <c r="X38" s="191" t="str">
        <f>sdqครู!AE39</f>
        <v>ปกติ</v>
      </c>
    </row>
    <row r="39" spans="1:24" s="74" customFormat="1" ht="15" customHeight="1" x14ac:dyDescent="0.2">
      <c r="A39" s="72">
        <v>35</v>
      </c>
      <c r="B39" s="188" t="str">
        <f>sdqครู!C40</f>
        <v>ด.ญ.</v>
      </c>
      <c r="C39" s="189" t="str">
        <f>sdqครู!D40</f>
        <v>ลลิตา</v>
      </c>
      <c r="D39" s="190" t="str">
        <f>sdqครู!E40</f>
        <v>ปานนิล</v>
      </c>
      <c r="E39" s="73">
        <f>sdqครู!F40</f>
        <v>2</v>
      </c>
      <c r="F39" s="73">
        <f>sdqครู!G40</f>
        <v>13</v>
      </c>
      <c r="G39" s="207">
        <f>sdqครู!H40</f>
        <v>36968</v>
      </c>
      <c r="H39" s="73" t="str">
        <f>sdqครู!I40</f>
        <v>ม.1/1</v>
      </c>
      <c r="I39" s="68">
        <f ca="1">sdqครู!J40</f>
        <v>43153</v>
      </c>
      <c r="J39" s="71">
        <f>sdqครู!Q40</f>
        <v>1</v>
      </c>
      <c r="K39" s="191" t="str">
        <f>sdqครู!R40</f>
        <v>ปกติ</v>
      </c>
      <c r="L39" s="192">
        <f>sdqครู!S40</f>
        <v>1</v>
      </c>
      <c r="M39" s="193" t="str">
        <f>sdqครู!T40</f>
        <v>ปกติ</v>
      </c>
      <c r="N39" s="71">
        <f>sdqครู!U40</f>
        <v>1</v>
      </c>
      <c r="O39" s="191" t="str">
        <f>sdqครู!V40</f>
        <v>ปกติ</v>
      </c>
      <c r="P39" s="192">
        <f>sdqครู!W40</f>
        <v>2</v>
      </c>
      <c r="Q39" s="193" t="str">
        <f>sdqครู!X40</f>
        <v>ปกติ</v>
      </c>
      <c r="R39" s="71">
        <f>sdqครู!Y40</f>
        <v>8</v>
      </c>
      <c r="S39" s="193" t="str">
        <f>sdqครู!Z40</f>
        <v>ปกติ</v>
      </c>
      <c r="T39" s="191" t="str">
        <f>sdqครู!AA40</f>
        <v>มีจุดแข็ง</v>
      </c>
      <c r="U39" s="71">
        <f>sdqครู!AB40</f>
        <v>5</v>
      </c>
      <c r="V39" s="191" t="str">
        <f>sdqครู!AC40</f>
        <v>ปกติ</v>
      </c>
      <c r="W39" s="71">
        <f>sdqครู!AD40</f>
        <v>0</v>
      </c>
      <c r="X39" s="191" t="str">
        <f>sdqครู!AE40</f>
        <v>ปกติ</v>
      </c>
    </row>
    <row r="40" spans="1:24" s="74" customFormat="1" ht="15" customHeight="1" x14ac:dyDescent="0.2">
      <c r="A40" s="72">
        <v>36</v>
      </c>
      <c r="B40" s="188" t="str">
        <f>sdqครู!C41</f>
        <v>ด.ญ.</v>
      </c>
      <c r="C40" s="189" t="str">
        <f>sdqครู!D41</f>
        <v>ลลิตา</v>
      </c>
      <c r="D40" s="190" t="str">
        <f>sdqครู!E41</f>
        <v>ปานนิล</v>
      </c>
      <c r="E40" s="73">
        <f>sdqครู!F41</f>
        <v>2</v>
      </c>
      <c r="F40" s="73">
        <f>sdqครู!G41</f>
        <v>13</v>
      </c>
      <c r="G40" s="207">
        <f>sdqครู!H41</f>
        <v>36969</v>
      </c>
      <c r="H40" s="73" t="str">
        <f>sdqครู!I41</f>
        <v>ม.1/1</v>
      </c>
      <c r="I40" s="68">
        <f ca="1">sdqครู!J41</f>
        <v>43153</v>
      </c>
      <c r="J40" s="71">
        <f>sdqครู!Q41</f>
        <v>1</v>
      </c>
      <c r="K40" s="191" t="str">
        <f>sdqครู!R41</f>
        <v>ปกติ</v>
      </c>
      <c r="L40" s="192">
        <f>sdqครู!S41</f>
        <v>1</v>
      </c>
      <c r="M40" s="193" t="str">
        <f>sdqครู!T41</f>
        <v>ปกติ</v>
      </c>
      <c r="N40" s="71">
        <f>sdqครู!U41</f>
        <v>1</v>
      </c>
      <c r="O40" s="191" t="str">
        <f>sdqครู!V41</f>
        <v>ปกติ</v>
      </c>
      <c r="P40" s="192">
        <f>sdqครู!W41</f>
        <v>2</v>
      </c>
      <c r="Q40" s="193" t="str">
        <f>sdqครู!X41</f>
        <v>ปกติ</v>
      </c>
      <c r="R40" s="71">
        <f>sdqครู!Y41</f>
        <v>8</v>
      </c>
      <c r="S40" s="193" t="str">
        <f>sdqครู!Z41</f>
        <v>ปกติ</v>
      </c>
      <c r="T40" s="191" t="str">
        <f>sdqครู!AA41</f>
        <v>มีจุดแข็ง</v>
      </c>
      <c r="U40" s="71">
        <f>sdqครู!AB41</f>
        <v>5</v>
      </c>
      <c r="V40" s="191" t="str">
        <f>sdqครู!AC41</f>
        <v>ปกติ</v>
      </c>
      <c r="W40" s="71">
        <f>sdqครู!AD41</f>
        <v>0</v>
      </c>
      <c r="X40" s="191" t="str">
        <f>sdqครู!AE41</f>
        <v>ปกติ</v>
      </c>
    </row>
    <row r="41" spans="1:24" s="74" customFormat="1" ht="15" customHeight="1" x14ac:dyDescent="0.2">
      <c r="A41" s="72">
        <v>37</v>
      </c>
      <c r="B41" s="188" t="str">
        <f>sdqครู!C42</f>
        <v>ด.ญ.</v>
      </c>
      <c r="C41" s="189" t="str">
        <f>sdqครู!D42</f>
        <v>ลลิตา</v>
      </c>
      <c r="D41" s="190" t="str">
        <f>sdqครู!E42</f>
        <v>ปานนิล</v>
      </c>
      <c r="E41" s="73">
        <f>sdqครู!F42</f>
        <v>2</v>
      </c>
      <c r="F41" s="73">
        <f>sdqครู!G42</f>
        <v>13</v>
      </c>
      <c r="G41" s="207">
        <f>sdqครู!H42</f>
        <v>36970</v>
      </c>
      <c r="H41" s="73" t="str">
        <f>sdqครู!I42</f>
        <v>ม.1/1</v>
      </c>
      <c r="I41" s="68">
        <f ca="1">sdqครู!J42</f>
        <v>43153</v>
      </c>
      <c r="J41" s="71">
        <f>sdqครู!Q42</f>
        <v>1</v>
      </c>
      <c r="K41" s="191" t="str">
        <f>sdqครู!R42</f>
        <v>ปกติ</v>
      </c>
      <c r="L41" s="192">
        <f>sdqครู!S42</f>
        <v>1</v>
      </c>
      <c r="M41" s="193" t="str">
        <f>sdqครู!T42</f>
        <v>ปกติ</v>
      </c>
      <c r="N41" s="71">
        <f>sdqครู!U42</f>
        <v>1</v>
      </c>
      <c r="O41" s="191" t="str">
        <f>sdqครู!V42</f>
        <v>ปกติ</v>
      </c>
      <c r="P41" s="192">
        <f>sdqครู!W42</f>
        <v>2</v>
      </c>
      <c r="Q41" s="193" t="str">
        <f>sdqครู!X42</f>
        <v>ปกติ</v>
      </c>
      <c r="R41" s="71">
        <f>sdqครู!Y42</f>
        <v>8</v>
      </c>
      <c r="S41" s="193" t="str">
        <f>sdqครู!Z42</f>
        <v>ปกติ</v>
      </c>
      <c r="T41" s="191" t="str">
        <f>sdqครู!AA42</f>
        <v>มีจุดแข็ง</v>
      </c>
      <c r="U41" s="71">
        <f>sdqครู!AB42</f>
        <v>5</v>
      </c>
      <c r="V41" s="191" t="str">
        <f>sdqครู!AC42</f>
        <v>ปกติ</v>
      </c>
      <c r="W41" s="71">
        <f>sdqครู!AD42</f>
        <v>0</v>
      </c>
      <c r="X41" s="191" t="str">
        <f>sdqครู!AE42</f>
        <v>ปกติ</v>
      </c>
    </row>
    <row r="42" spans="1:24" s="74" customFormat="1" ht="15" customHeight="1" x14ac:dyDescent="0.2">
      <c r="A42" s="72">
        <v>38</v>
      </c>
      <c r="B42" s="188" t="str">
        <f>sdqครู!C43</f>
        <v>ด.ญ.</v>
      </c>
      <c r="C42" s="189" t="str">
        <f>sdqครู!D43</f>
        <v>ลลิตา</v>
      </c>
      <c r="D42" s="190" t="str">
        <f>sdqครู!E43</f>
        <v>ปานนิล</v>
      </c>
      <c r="E42" s="73">
        <f>sdqครู!F43</f>
        <v>2</v>
      </c>
      <c r="F42" s="73">
        <f>sdqครู!G43</f>
        <v>13</v>
      </c>
      <c r="G42" s="207">
        <f>sdqครู!H43</f>
        <v>36971</v>
      </c>
      <c r="H42" s="73" t="str">
        <f>sdqครู!I43</f>
        <v>ม.1/1</v>
      </c>
      <c r="I42" s="68">
        <f ca="1">sdqครู!J43</f>
        <v>43153</v>
      </c>
      <c r="J42" s="71">
        <f>sdqครู!Q43</f>
        <v>1</v>
      </c>
      <c r="K42" s="191" t="str">
        <f>sdqครู!R43</f>
        <v>ปกติ</v>
      </c>
      <c r="L42" s="192">
        <f>sdqครู!S43</f>
        <v>1</v>
      </c>
      <c r="M42" s="193" t="str">
        <f>sdqครู!T43</f>
        <v>ปกติ</v>
      </c>
      <c r="N42" s="71">
        <f>sdqครู!U43</f>
        <v>1</v>
      </c>
      <c r="O42" s="191" t="str">
        <f>sdqครู!V43</f>
        <v>ปกติ</v>
      </c>
      <c r="P42" s="192">
        <f>sdqครู!W43</f>
        <v>2</v>
      </c>
      <c r="Q42" s="193" t="str">
        <f>sdqครู!X43</f>
        <v>ปกติ</v>
      </c>
      <c r="R42" s="71">
        <f>sdqครู!Y43</f>
        <v>8</v>
      </c>
      <c r="S42" s="193" t="str">
        <f>sdqครู!Z43</f>
        <v>ปกติ</v>
      </c>
      <c r="T42" s="191" t="str">
        <f>sdqครู!AA43</f>
        <v>มีจุดแข็ง</v>
      </c>
      <c r="U42" s="71">
        <f>sdqครู!AB43</f>
        <v>5</v>
      </c>
      <c r="V42" s="191" t="str">
        <f>sdqครู!AC43</f>
        <v>ปกติ</v>
      </c>
      <c r="W42" s="71">
        <f>sdqครู!AD43</f>
        <v>0</v>
      </c>
      <c r="X42" s="191" t="str">
        <f>sdqครู!AE43</f>
        <v>ปกติ</v>
      </c>
    </row>
    <row r="43" spans="1:24" s="74" customFormat="1" ht="15" customHeight="1" x14ac:dyDescent="0.2">
      <c r="A43" s="72">
        <v>39</v>
      </c>
      <c r="B43" s="188" t="str">
        <f>sdqครู!C44</f>
        <v>ด.ญ.</v>
      </c>
      <c r="C43" s="189" t="str">
        <f>sdqครู!D44</f>
        <v>ลลิตา</v>
      </c>
      <c r="D43" s="190" t="str">
        <f>sdqครู!E44</f>
        <v>ปานนิล</v>
      </c>
      <c r="E43" s="73">
        <f>sdqครู!F44</f>
        <v>2</v>
      </c>
      <c r="F43" s="73">
        <f>sdqครู!G44</f>
        <v>13</v>
      </c>
      <c r="G43" s="207">
        <f>sdqครู!H44</f>
        <v>36972</v>
      </c>
      <c r="H43" s="73" t="str">
        <f>sdqครู!I44</f>
        <v>ม.1/1</v>
      </c>
      <c r="I43" s="68">
        <f ca="1">sdqครู!J44</f>
        <v>43153</v>
      </c>
      <c r="J43" s="71">
        <f>sdqครู!Q44</f>
        <v>1</v>
      </c>
      <c r="K43" s="191" t="str">
        <f>sdqครู!R44</f>
        <v>ปกติ</v>
      </c>
      <c r="L43" s="192">
        <f>sdqครู!S44</f>
        <v>1</v>
      </c>
      <c r="M43" s="193" t="str">
        <f>sdqครู!T44</f>
        <v>ปกติ</v>
      </c>
      <c r="N43" s="71">
        <f>sdqครู!U44</f>
        <v>1</v>
      </c>
      <c r="O43" s="191" t="str">
        <f>sdqครู!V44</f>
        <v>ปกติ</v>
      </c>
      <c r="P43" s="192">
        <f>sdqครู!W44</f>
        <v>2</v>
      </c>
      <c r="Q43" s="193" t="str">
        <f>sdqครู!X44</f>
        <v>ปกติ</v>
      </c>
      <c r="R43" s="71">
        <f>sdqครู!Y44</f>
        <v>8</v>
      </c>
      <c r="S43" s="193" t="str">
        <f>sdqครู!Z44</f>
        <v>ปกติ</v>
      </c>
      <c r="T43" s="191" t="str">
        <f>sdqครู!AA44</f>
        <v>มีจุดแข็ง</v>
      </c>
      <c r="U43" s="71">
        <f>sdqครู!AB44</f>
        <v>5</v>
      </c>
      <c r="V43" s="191" t="str">
        <f>sdqครู!AC44</f>
        <v>ปกติ</v>
      </c>
      <c r="W43" s="71">
        <f>sdqครู!AD44</f>
        <v>0</v>
      </c>
      <c r="X43" s="191" t="str">
        <f>sdqครู!AE44</f>
        <v>ปกติ</v>
      </c>
    </row>
    <row r="44" spans="1:24" s="74" customFormat="1" ht="15" customHeight="1" x14ac:dyDescent="0.2">
      <c r="A44" s="72">
        <v>40</v>
      </c>
      <c r="B44" s="188" t="str">
        <f>sdqครู!C45</f>
        <v>ด.ญ.</v>
      </c>
      <c r="C44" s="189" t="str">
        <f>sdqครู!D45</f>
        <v>ลลิตา</v>
      </c>
      <c r="D44" s="190" t="str">
        <f>sdqครู!E45</f>
        <v>ปานนิล</v>
      </c>
      <c r="E44" s="73">
        <f>sdqครู!F45</f>
        <v>2</v>
      </c>
      <c r="F44" s="73">
        <f>sdqครู!G45</f>
        <v>13</v>
      </c>
      <c r="G44" s="207">
        <f>sdqครู!H45</f>
        <v>36973</v>
      </c>
      <c r="H44" s="73" t="str">
        <f>sdqครู!I45</f>
        <v>ม.1/1</v>
      </c>
      <c r="I44" s="68">
        <f ca="1">sdqครู!J45</f>
        <v>43153</v>
      </c>
      <c r="J44" s="71">
        <f>sdqครู!Q45</f>
        <v>1</v>
      </c>
      <c r="K44" s="191" t="str">
        <f>sdqครู!R45</f>
        <v>ปกติ</v>
      </c>
      <c r="L44" s="192">
        <f>sdqครู!S45</f>
        <v>1</v>
      </c>
      <c r="M44" s="193" t="str">
        <f>sdqครู!T45</f>
        <v>ปกติ</v>
      </c>
      <c r="N44" s="71">
        <f>sdqครู!U45</f>
        <v>1</v>
      </c>
      <c r="O44" s="191" t="str">
        <f>sdqครู!V45</f>
        <v>ปกติ</v>
      </c>
      <c r="P44" s="192">
        <f>sdqครู!W45</f>
        <v>2</v>
      </c>
      <c r="Q44" s="193" t="str">
        <f>sdqครู!X45</f>
        <v>ปกติ</v>
      </c>
      <c r="R44" s="71">
        <f>sdqครู!Y45</f>
        <v>8</v>
      </c>
      <c r="S44" s="193" t="str">
        <f>sdqครู!Z45</f>
        <v>ปกติ</v>
      </c>
      <c r="T44" s="191" t="str">
        <f>sdqครู!AA45</f>
        <v>มีจุดแข็ง</v>
      </c>
      <c r="U44" s="71">
        <f>sdqครู!AB45</f>
        <v>5</v>
      </c>
      <c r="V44" s="191" t="str">
        <f>sdqครู!AC45</f>
        <v>ปกติ</v>
      </c>
      <c r="W44" s="71">
        <f>sdqครู!AD45</f>
        <v>0</v>
      </c>
      <c r="X44" s="191" t="str">
        <f>sdqครู!AE45</f>
        <v>ปกติ</v>
      </c>
    </row>
    <row r="45" spans="1:24" s="74" customFormat="1" ht="15" customHeight="1" x14ac:dyDescent="0.2">
      <c r="A45" s="72">
        <v>41</v>
      </c>
      <c r="B45" s="188" t="str">
        <f>sdqครู!C46</f>
        <v>ด.ญ.</v>
      </c>
      <c r="C45" s="189" t="str">
        <f>sdqครู!D46</f>
        <v>ลลิตา</v>
      </c>
      <c r="D45" s="190" t="str">
        <f>sdqครู!E46</f>
        <v>ปานนิล</v>
      </c>
      <c r="E45" s="73">
        <f>sdqครู!F46</f>
        <v>2</v>
      </c>
      <c r="F45" s="73">
        <f>sdqครู!G46</f>
        <v>13</v>
      </c>
      <c r="G45" s="207">
        <f>sdqครู!H46</f>
        <v>36974</v>
      </c>
      <c r="H45" s="73" t="str">
        <f>sdqครู!I46</f>
        <v>ม.1/1</v>
      </c>
      <c r="I45" s="68">
        <f ca="1">sdqครู!J46</f>
        <v>43153</v>
      </c>
      <c r="J45" s="71">
        <f>sdqครู!Q46</f>
        <v>1</v>
      </c>
      <c r="K45" s="191" t="str">
        <f>sdqครู!R46</f>
        <v>ปกติ</v>
      </c>
      <c r="L45" s="192">
        <f>sdqครู!S46</f>
        <v>1</v>
      </c>
      <c r="M45" s="193" t="str">
        <f>sdqครู!T46</f>
        <v>ปกติ</v>
      </c>
      <c r="N45" s="71">
        <f>sdqครู!U46</f>
        <v>1</v>
      </c>
      <c r="O45" s="191" t="str">
        <f>sdqครู!V46</f>
        <v>ปกติ</v>
      </c>
      <c r="P45" s="192">
        <f>sdqครู!W46</f>
        <v>2</v>
      </c>
      <c r="Q45" s="193" t="str">
        <f>sdqครู!X46</f>
        <v>ปกติ</v>
      </c>
      <c r="R45" s="71">
        <f>sdqครู!Y46</f>
        <v>8</v>
      </c>
      <c r="S45" s="193" t="str">
        <f>sdqครู!Z46</f>
        <v>ปกติ</v>
      </c>
      <c r="T45" s="191" t="str">
        <f>sdqครู!AA46</f>
        <v>มีจุดแข็ง</v>
      </c>
      <c r="U45" s="71">
        <f>sdqครู!AB46</f>
        <v>5</v>
      </c>
      <c r="V45" s="191" t="str">
        <f>sdqครู!AC46</f>
        <v>ปกติ</v>
      </c>
      <c r="W45" s="71">
        <f>sdqครู!AD46</f>
        <v>0</v>
      </c>
      <c r="X45" s="191" t="str">
        <f>sdqครู!AE46</f>
        <v>ปกติ</v>
      </c>
    </row>
    <row r="46" spans="1:24" s="74" customFormat="1" ht="15" customHeight="1" x14ac:dyDescent="0.2">
      <c r="A46" s="72">
        <v>42</v>
      </c>
      <c r="B46" s="188" t="str">
        <f>sdqครู!C47</f>
        <v>ด.ญ.</v>
      </c>
      <c r="C46" s="189" t="str">
        <f>sdqครู!D47</f>
        <v>ลลิตา</v>
      </c>
      <c r="D46" s="190" t="str">
        <f>sdqครู!E47</f>
        <v>ปานนิล</v>
      </c>
      <c r="E46" s="73">
        <f>sdqครู!F47</f>
        <v>2</v>
      </c>
      <c r="F46" s="73">
        <f>sdqครู!G47</f>
        <v>13</v>
      </c>
      <c r="G46" s="207">
        <f>sdqครู!H47</f>
        <v>36975</v>
      </c>
      <c r="H46" s="73" t="str">
        <f>sdqครู!I47</f>
        <v>ม.1/1</v>
      </c>
      <c r="I46" s="68">
        <f ca="1">sdqครู!J47</f>
        <v>43153</v>
      </c>
      <c r="J46" s="71">
        <f>sdqครู!Q47</f>
        <v>1</v>
      </c>
      <c r="K46" s="191" t="str">
        <f>sdqครู!R47</f>
        <v>ปกติ</v>
      </c>
      <c r="L46" s="192">
        <f>sdqครู!S47</f>
        <v>1</v>
      </c>
      <c r="M46" s="193" t="str">
        <f>sdqครู!T47</f>
        <v>ปกติ</v>
      </c>
      <c r="N46" s="71">
        <f>sdqครู!U47</f>
        <v>1</v>
      </c>
      <c r="O46" s="191" t="str">
        <f>sdqครู!V47</f>
        <v>ปกติ</v>
      </c>
      <c r="P46" s="192">
        <f>sdqครู!W47</f>
        <v>2</v>
      </c>
      <c r="Q46" s="193" t="str">
        <f>sdqครู!X47</f>
        <v>ปกติ</v>
      </c>
      <c r="R46" s="71">
        <f>sdqครู!Y47</f>
        <v>8</v>
      </c>
      <c r="S46" s="193" t="str">
        <f>sdqครู!Z47</f>
        <v>ปกติ</v>
      </c>
      <c r="T46" s="191" t="str">
        <f>sdqครู!AA47</f>
        <v>มีจุดแข็ง</v>
      </c>
      <c r="U46" s="71">
        <f>sdqครู!AB47</f>
        <v>5</v>
      </c>
      <c r="V46" s="191" t="str">
        <f>sdqครู!AC47</f>
        <v>ปกติ</v>
      </c>
      <c r="W46" s="71">
        <f>sdqครู!AD47</f>
        <v>0</v>
      </c>
      <c r="X46" s="191" t="str">
        <f>sdqครู!AE47</f>
        <v>ปกติ</v>
      </c>
    </row>
    <row r="47" spans="1:24" s="74" customFormat="1" ht="15" customHeight="1" x14ac:dyDescent="0.2">
      <c r="A47" s="72">
        <v>43</v>
      </c>
      <c r="B47" s="188" t="str">
        <f>sdqครู!C48</f>
        <v>ด.ญ.</v>
      </c>
      <c r="C47" s="189" t="str">
        <f>sdqครู!D48</f>
        <v>ลลิตา</v>
      </c>
      <c r="D47" s="190" t="str">
        <f>sdqครู!E48</f>
        <v>ปานนิล</v>
      </c>
      <c r="E47" s="73">
        <f>sdqครู!F48</f>
        <v>2</v>
      </c>
      <c r="F47" s="73">
        <f>sdqครู!G48</f>
        <v>13</v>
      </c>
      <c r="G47" s="207">
        <f>sdqครู!H48</f>
        <v>36976</v>
      </c>
      <c r="H47" s="73" t="str">
        <f>sdqครู!I48</f>
        <v>ม.1/1</v>
      </c>
      <c r="I47" s="68">
        <f ca="1">sdqครู!J48</f>
        <v>43153</v>
      </c>
      <c r="J47" s="71">
        <f>sdqครู!Q48</f>
        <v>1</v>
      </c>
      <c r="K47" s="191" t="str">
        <f>sdqครู!R48</f>
        <v>ปกติ</v>
      </c>
      <c r="L47" s="192">
        <f>sdqครู!S48</f>
        <v>1</v>
      </c>
      <c r="M47" s="193" t="str">
        <f>sdqครู!T48</f>
        <v>ปกติ</v>
      </c>
      <c r="N47" s="71">
        <f>sdqครู!U48</f>
        <v>1</v>
      </c>
      <c r="O47" s="191" t="str">
        <f>sdqครู!V48</f>
        <v>ปกติ</v>
      </c>
      <c r="P47" s="192">
        <f>sdqครู!W48</f>
        <v>2</v>
      </c>
      <c r="Q47" s="193" t="str">
        <f>sdqครู!X48</f>
        <v>ปกติ</v>
      </c>
      <c r="R47" s="71">
        <f>sdqครู!Y48</f>
        <v>8</v>
      </c>
      <c r="S47" s="193" t="str">
        <f>sdqครู!Z48</f>
        <v>ปกติ</v>
      </c>
      <c r="T47" s="191" t="str">
        <f>sdqครู!AA48</f>
        <v>มีจุดแข็ง</v>
      </c>
      <c r="U47" s="71">
        <f>sdqครู!AB48</f>
        <v>5</v>
      </c>
      <c r="V47" s="191" t="str">
        <f>sdqครู!AC48</f>
        <v>ปกติ</v>
      </c>
      <c r="W47" s="71">
        <f>sdqครู!AD48</f>
        <v>0</v>
      </c>
      <c r="X47" s="191" t="str">
        <f>sdqครู!AE48</f>
        <v>ปกติ</v>
      </c>
    </row>
    <row r="48" spans="1:24" s="74" customFormat="1" ht="15" customHeight="1" x14ac:dyDescent="0.2">
      <c r="A48" s="72">
        <v>44</v>
      </c>
      <c r="B48" s="188" t="str">
        <f>sdqครู!C49</f>
        <v>ด.ญ.</v>
      </c>
      <c r="C48" s="189" t="str">
        <f>sdqครู!D49</f>
        <v>ลลิตา</v>
      </c>
      <c r="D48" s="190" t="str">
        <f>sdqครู!E49</f>
        <v>ปานนิล</v>
      </c>
      <c r="E48" s="73">
        <f>sdqครู!F49</f>
        <v>2</v>
      </c>
      <c r="F48" s="73">
        <f>sdqครู!G49</f>
        <v>13</v>
      </c>
      <c r="G48" s="207">
        <f>sdqครู!H49</f>
        <v>36977</v>
      </c>
      <c r="H48" s="73" t="str">
        <f>sdqครู!I49</f>
        <v>ม.1/1</v>
      </c>
      <c r="I48" s="68">
        <f ca="1">sdqครู!J49</f>
        <v>43153</v>
      </c>
      <c r="J48" s="71">
        <f>sdqครู!Q49</f>
        <v>1</v>
      </c>
      <c r="K48" s="191" t="str">
        <f>sdqครู!R49</f>
        <v>ปกติ</v>
      </c>
      <c r="L48" s="192">
        <f>sdqครู!S49</f>
        <v>1</v>
      </c>
      <c r="M48" s="193" t="str">
        <f>sdqครู!T49</f>
        <v>ปกติ</v>
      </c>
      <c r="N48" s="71">
        <f>sdqครู!U49</f>
        <v>1</v>
      </c>
      <c r="O48" s="191" t="str">
        <f>sdqครู!V49</f>
        <v>ปกติ</v>
      </c>
      <c r="P48" s="192">
        <f>sdqครู!W49</f>
        <v>2</v>
      </c>
      <c r="Q48" s="193" t="str">
        <f>sdqครู!X49</f>
        <v>ปกติ</v>
      </c>
      <c r="R48" s="71">
        <f>sdqครู!Y49</f>
        <v>8</v>
      </c>
      <c r="S48" s="193" t="str">
        <f>sdqครู!Z49</f>
        <v>ปกติ</v>
      </c>
      <c r="T48" s="191" t="str">
        <f>sdqครู!AA49</f>
        <v>มีจุดแข็ง</v>
      </c>
      <c r="U48" s="71">
        <f>sdqครู!AB49</f>
        <v>5</v>
      </c>
      <c r="V48" s="191" t="str">
        <f>sdqครู!AC49</f>
        <v>ปกติ</v>
      </c>
      <c r="W48" s="71">
        <f>sdqครู!AD49</f>
        <v>0</v>
      </c>
      <c r="X48" s="191" t="str">
        <f>sdqครู!AE49</f>
        <v>ปกติ</v>
      </c>
    </row>
    <row r="49" spans="1:24" s="74" customFormat="1" ht="15" customHeight="1" x14ac:dyDescent="0.2">
      <c r="A49" s="72">
        <v>45</v>
      </c>
      <c r="B49" s="188" t="str">
        <f>sdqครู!C50</f>
        <v>ด.ญ.</v>
      </c>
      <c r="C49" s="189" t="str">
        <f>sdqครู!D50</f>
        <v>ลลิตา</v>
      </c>
      <c r="D49" s="190" t="str">
        <f>sdqครู!E50</f>
        <v>ปานนิล</v>
      </c>
      <c r="E49" s="73">
        <f>sdqครู!F50</f>
        <v>2</v>
      </c>
      <c r="F49" s="73">
        <f>sdqครู!G50</f>
        <v>13</v>
      </c>
      <c r="G49" s="207">
        <f>sdqครู!H50</f>
        <v>36978</v>
      </c>
      <c r="H49" s="73" t="str">
        <f>sdqครู!I50</f>
        <v>ม.1/1</v>
      </c>
      <c r="I49" s="68">
        <f ca="1">sdqครู!J50</f>
        <v>43153</v>
      </c>
      <c r="J49" s="71">
        <f>sdqครู!Q50</f>
        <v>1</v>
      </c>
      <c r="K49" s="191" t="str">
        <f>sdqครู!R50</f>
        <v>ปกติ</v>
      </c>
      <c r="L49" s="192">
        <f>sdqครู!S50</f>
        <v>1</v>
      </c>
      <c r="M49" s="193" t="str">
        <f>sdqครู!T50</f>
        <v>ปกติ</v>
      </c>
      <c r="N49" s="71">
        <f>sdqครู!U50</f>
        <v>1</v>
      </c>
      <c r="O49" s="191" t="str">
        <f>sdqครู!V50</f>
        <v>ปกติ</v>
      </c>
      <c r="P49" s="192">
        <f>sdqครู!W50</f>
        <v>2</v>
      </c>
      <c r="Q49" s="193" t="str">
        <f>sdqครู!X50</f>
        <v>ปกติ</v>
      </c>
      <c r="R49" s="71">
        <f>sdqครู!Y50</f>
        <v>8</v>
      </c>
      <c r="S49" s="193" t="str">
        <f>sdqครู!Z50</f>
        <v>ปกติ</v>
      </c>
      <c r="T49" s="191" t="str">
        <f>sdqครู!AA50</f>
        <v>มีจุดแข็ง</v>
      </c>
      <c r="U49" s="71">
        <f>sdqครู!AB50</f>
        <v>5</v>
      </c>
      <c r="V49" s="191" t="str">
        <f>sdqครู!AC50</f>
        <v>ปกติ</v>
      </c>
      <c r="W49" s="71">
        <f>sdqครู!AD50</f>
        <v>0</v>
      </c>
      <c r="X49" s="191" t="str">
        <f>sdqครู!AE50</f>
        <v>ปกติ</v>
      </c>
    </row>
    <row r="50" spans="1:24" s="74" customFormat="1" ht="15" customHeight="1" x14ac:dyDescent="0.2">
      <c r="A50" s="72">
        <v>46</v>
      </c>
      <c r="B50" s="188" t="str">
        <f>sdqครู!C51</f>
        <v>ด.ญ.</v>
      </c>
      <c r="C50" s="189" t="str">
        <f>sdqครู!D51</f>
        <v>ลลิตา</v>
      </c>
      <c r="D50" s="190" t="str">
        <f>sdqครู!E51</f>
        <v>ปานนิล</v>
      </c>
      <c r="E50" s="73">
        <f>sdqครู!F51</f>
        <v>2</v>
      </c>
      <c r="F50" s="73">
        <f>sdqครู!G51</f>
        <v>13</v>
      </c>
      <c r="G50" s="207">
        <f>sdqครู!H51</f>
        <v>36979</v>
      </c>
      <c r="H50" s="73" t="str">
        <f>sdqครู!I51</f>
        <v>ม.1/1</v>
      </c>
      <c r="I50" s="68">
        <f ca="1">sdqครู!J51</f>
        <v>43153</v>
      </c>
      <c r="J50" s="71">
        <f>sdqครู!Q51</f>
        <v>1</v>
      </c>
      <c r="K50" s="191" t="str">
        <f>sdqครู!R51</f>
        <v>ปกติ</v>
      </c>
      <c r="L50" s="192">
        <f>sdqครู!S51</f>
        <v>1</v>
      </c>
      <c r="M50" s="193" t="str">
        <f>sdqครู!T51</f>
        <v>ปกติ</v>
      </c>
      <c r="N50" s="71">
        <f>sdqครู!U51</f>
        <v>1</v>
      </c>
      <c r="O50" s="191" t="str">
        <f>sdqครู!V51</f>
        <v>ปกติ</v>
      </c>
      <c r="P50" s="192">
        <f>sdqครู!W51</f>
        <v>2</v>
      </c>
      <c r="Q50" s="193" t="str">
        <f>sdqครู!X51</f>
        <v>ปกติ</v>
      </c>
      <c r="R50" s="71">
        <f>sdqครู!Y51</f>
        <v>8</v>
      </c>
      <c r="S50" s="193" t="str">
        <f>sdqครู!Z51</f>
        <v>ปกติ</v>
      </c>
      <c r="T50" s="191" t="str">
        <f>sdqครู!AA51</f>
        <v>มีจุดแข็ง</v>
      </c>
      <c r="U50" s="71">
        <f>sdqครู!AB51</f>
        <v>5</v>
      </c>
      <c r="V50" s="191" t="str">
        <f>sdqครู!AC51</f>
        <v>ปกติ</v>
      </c>
      <c r="W50" s="71">
        <f>sdqครู!AD51</f>
        <v>0</v>
      </c>
      <c r="X50" s="191" t="str">
        <f>sdqครู!AE51</f>
        <v>ปกติ</v>
      </c>
    </row>
    <row r="51" spans="1:24" s="74" customFormat="1" ht="15" customHeight="1" x14ac:dyDescent="0.2">
      <c r="A51" s="72">
        <v>47</v>
      </c>
      <c r="B51" s="188" t="str">
        <f>sdqครู!C52</f>
        <v>ด.ญ.</v>
      </c>
      <c r="C51" s="189" t="str">
        <f>sdqครู!D52</f>
        <v>ลลิตา</v>
      </c>
      <c r="D51" s="190" t="str">
        <f>sdqครู!E52</f>
        <v>ปานนิล</v>
      </c>
      <c r="E51" s="73">
        <f>sdqครู!F52</f>
        <v>2</v>
      </c>
      <c r="F51" s="73">
        <f>sdqครู!G52</f>
        <v>13</v>
      </c>
      <c r="G51" s="207">
        <f>sdqครู!H52</f>
        <v>36980</v>
      </c>
      <c r="H51" s="73" t="str">
        <f>sdqครู!I52</f>
        <v>ม.1/1</v>
      </c>
      <c r="I51" s="68">
        <f ca="1">sdqครู!J52</f>
        <v>43153</v>
      </c>
      <c r="J51" s="71">
        <f>sdqครู!Q52</f>
        <v>1</v>
      </c>
      <c r="K51" s="191" t="str">
        <f>sdqครู!R52</f>
        <v>ปกติ</v>
      </c>
      <c r="L51" s="192">
        <f>sdqครู!S52</f>
        <v>1</v>
      </c>
      <c r="M51" s="193" t="str">
        <f>sdqครู!T52</f>
        <v>ปกติ</v>
      </c>
      <c r="N51" s="71">
        <f>sdqครู!U52</f>
        <v>1</v>
      </c>
      <c r="O51" s="191" t="str">
        <f>sdqครู!V52</f>
        <v>ปกติ</v>
      </c>
      <c r="P51" s="192">
        <f>sdqครู!W52</f>
        <v>2</v>
      </c>
      <c r="Q51" s="193" t="str">
        <f>sdqครู!X52</f>
        <v>ปกติ</v>
      </c>
      <c r="R51" s="71">
        <f>sdqครู!Y52</f>
        <v>8</v>
      </c>
      <c r="S51" s="193" t="str">
        <f>sdqครู!Z52</f>
        <v>ปกติ</v>
      </c>
      <c r="T51" s="191" t="str">
        <f>sdqครู!AA52</f>
        <v>มีจุดแข็ง</v>
      </c>
      <c r="U51" s="71">
        <f>sdqครู!AB52</f>
        <v>5</v>
      </c>
      <c r="V51" s="191" t="str">
        <f>sdqครู!AC52</f>
        <v>ปกติ</v>
      </c>
      <c r="W51" s="71">
        <f>sdqครู!AD52</f>
        <v>0</v>
      </c>
      <c r="X51" s="191" t="str">
        <f>sdqครู!AE52</f>
        <v>ปกติ</v>
      </c>
    </row>
    <row r="52" spans="1:24" s="74" customFormat="1" ht="15" customHeight="1" x14ac:dyDescent="0.2">
      <c r="A52" s="72">
        <v>48</v>
      </c>
      <c r="B52" s="188" t="str">
        <f>sdqครู!C53</f>
        <v>ด.ญ.</v>
      </c>
      <c r="C52" s="189" t="str">
        <f>sdqครู!D53</f>
        <v>ลลิตา</v>
      </c>
      <c r="D52" s="190" t="str">
        <f>sdqครู!E53</f>
        <v>ปานนิล</v>
      </c>
      <c r="E52" s="73">
        <f>sdqครู!F53</f>
        <v>2</v>
      </c>
      <c r="F52" s="73">
        <f>sdqครู!G53</f>
        <v>13</v>
      </c>
      <c r="G52" s="207">
        <f>sdqครู!H53</f>
        <v>36981</v>
      </c>
      <c r="H52" s="73" t="str">
        <f>sdqครู!I53</f>
        <v>ม.1/1</v>
      </c>
      <c r="I52" s="68">
        <f ca="1">sdqครู!J53</f>
        <v>43153</v>
      </c>
      <c r="J52" s="71">
        <f>sdqครู!Q53</f>
        <v>1</v>
      </c>
      <c r="K52" s="191" t="str">
        <f>sdqครู!R53</f>
        <v>ปกติ</v>
      </c>
      <c r="L52" s="192">
        <f>sdqครู!S53</f>
        <v>1</v>
      </c>
      <c r="M52" s="193" t="str">
        <f>sdqครู!T53</f>
        <v>ปกติ</v>
      </c>
      <c r="N52" s="71">
        <f>sdqครู!U53</f>
        <v>1</v>
      </c>
      <c r="O52" s="191" t="str">
        <f>sdqครู!V53</f>
        <v>ปกติ</v>
      </c>
      <c r="P52" s="192">
        <f>sdqครู!W53</f>
        <v>2</v>
      </c>
      <c r="Q52" s="193" t="str">
        <f>sdqครู!X53</f>
        <v>ปกติ</v>
      </c>
      <c r="R52" s="71">
        <f>sdqครู!Y53</f>
        <v>8</v>
      </c>
      <c r="S52" s="193" t="str">
        <f>sdqครู!Z53</f>
        <v>ปกติ</v>
      </c>
      <c r="T52" s="191" t="str">
        <f>sdqครู!AA53</f>
        <v>มีจุดแข็ง</v>
      </c>
      <c r="U52" s="71">
        <f>sdqครู!AB53</f>
        <v>5</v>
      </c>
      <c r="V52" s="191" t="str">
        <f>sdqครู!AC53</f>
        <v>ปกติ</v>
      </c>
      <c r="W52" s="71">
        <f>sdqครู!AD53</f>
        <v>0</v>
      </c>
      <c r="X52" s="191" t="str">
        <f>sdqครู!AE53</f>
        <v>ปกติ</v>
      </c>
    </row>
    <row r="53" spans="1:24" s="74" customFormat="1" ht="15" customHeight="1" x14ac:dyDescent="0.2">
      <c r="A53" s="72">
        <v>49</v>
      </c>
      <c r="B53" s="188" t="str">
        <f>sdqครู!C54</f>
        <v>ด.ญ.</v>
      </c>
      <c r="C53" s="189" t="str">
        <f>sdqครู!D54</f>
        <v>ลลิตา</v>
      </c>
      <c r="D53" s="190" t="str">
        <f>sdqครู!E54</f>
        <v>ปานนิล</v>
      </c>
      <c r="E53" s="73">
        <f>sdqครู!F54</f>
        <v>2</v>
      </c>
      <c r="F53" s="73">
        <f>sdqครู!G54</f>
        <v>13</v>
      </c>
      <c r="G53" s="207">
        <f>sdqครู!H54</f>
        <v>36982</v>
      </c>
      <c r="H53" s="73" t="str">
        <f>sdqครู!I54</f>
        <v>ม.1/1</v>
      </c>
      <c r="I53" s="68">
        <f ca="1">sdqครู!J54</f>
        <v>43153</v>
      </c>
      <c r="J53" s="71">
        <f>sdqครู!Q54</f>
        <v>1</v>
      </c>
      <c r="K53" s="191" t="str">
        <f>sdqครู!R54</f>
        <v>ปกติ</v>
      </c>
      <c r="L53" s="192">
        <f>sdqครู!S54</f>
        <v>1</v>
      </c>
      <c r="M53" s="193" t="str">
        <f>sdqครู!T54</f>
        <v>ปกติ</v>
      </c>
      <c r="N53" s="71">
        <f>sdqครู!U54</f>
        <v>1</v>
      </c>
      <c r="O53" s="191" t="str">
        <f>sdqครู!V54</f>
        <v>ปกติ</v>
      </c>
      <c r="P53" s="192">
        <f>sdqครู!W54</f>
        <v>2</v>
      </c>
      <c r="Q53" s="193" t="str">
        <f>sdqครู!X54</f>
        <v>ปกติ</v>
      </c>
      <c r="R53" s="71">
        <f>sdqครู!Y54</f>
        <v>8</v>
      </c>
      <c r="S53" s="193" t="str">
        <f>sdqครู!Z54</f>
        <v>ปกติ</v>
      </c>
      <c r="T53" s="191" t="str">
        <f>sdqครู!AA54</f>
        <v>มีจุดแข็ง</v>
      </c>
      <c r="U53" s="71">
        <f>sdqครู!AB54</f>
        <v>5</v>
      </c>
      <c r="V53" s="191" t="str">
        <f>sdqครู!AC54</f>
        <v>ปกติ</v>
      </c>
      <c r="W53" s="71">
        <f>sdqครู!AD54</f>
        <v>0</v>
      </c>
      <c r="X53" s="191" t="str">
        <f>sdqครู!AE54</f>
        <v>ปกติ</v>
      </c>
    </row>
    <row r="54" spans="1:24" s="74" customFormat="1" ht="15" customHeight="1" thickBot="1" x14ac:dyDescent="0.25">
      <c r="A54" s="203">
        <v>50</v>
      </c>
      <c r="B54" s="194" t="str">
        <f>sdqครู!C55</f>
        <v>ด.ญ.</v>
      </c>
      <c r="C54" s="195" t="str">
        <f>sdqครู!D55</f>
        <v>ลลิตา</v>
      </c>
      <c r="D54" s="196" t="str">
        <f>sdqครู!E55</f>
        <v>ปานนิล</v>
      </c>
      <c r="E54" s="197">
        <f>sdqครู!F55</f>
        <v>2</v>
      </c>
      <c r="F54" s="197">
        <f>sdqครู!G55</f>
        <v>13</v>
      </c>
      <c r="G54" s="208">
        <f>sdqครู!H55</f>
        <v>36983</v>
      </c>
      <c r="H54" s="197" t="str">
        <f>sdqครู!I55</f>
        <v>ม.1/1</v>
      </c>
      <c r="I54" s="198">
        <f ca="1">sdqครู!J55</f>
        <v>43153</v>
      </c>
      <c r="J54" s="199">
        <f>sdqครู!Q55</f>
        <v>1</v>
      </c>
      <c r="K54" s="200" t="str">
        <f>sdqครู!R55</f>
        <v>ปกติ</v>
      </c>
      <c r="L54" s="201">
        <f>sdqครู!S55</f>
        <v>1</v>
      </c>
      <c r="M54" s="202" t="str">
        <f>sdqครู!T55</f>
        <v>ปกติ</v>
      </c>
      <c r="N54" s="199">
        <f>sdqครู!U55</f>
        <v>1</v>
      </c>
      <c r="O54" s="200" t="str">
        <f>sdqครู!V55</f>
        <v>ปกติ</v>
      </c>
      <c r="P54" s="201">
        <f>sdqครู!W55</f>
        <v>2</v>
      </c>
      <c r="Q54" s="202" t="str">
        <f>sdqครู!X55</f>
        <v>ปกติ</v>
      </c>
      <c r="R54" s="199">
        <f>sdqครู!Y55</f>
        <v>8</v>
      </c>
      <c r="S54" s="202" t="str">
        <f>sdqครู!Z55</f>
        <v>ปกติ</v>
      </c>
      <c r="T54" s="200" t="str">
        <f>sdqครู!AA55</f>
        <v>มีจุดแข็ง</v>
      </c>
      <c r="U54" s="199">
        <f>sdqครู!AB55</f>
        <v>5</v>
      </c>
      <c r="V54" s="200" t="str">
        <f>sdqครู!AC55</f>
        <v>ปกติ</v>
      </c>
      <c r="W54" s="199">
        <f>sdqครู!AD55</f>
        <v>0</v>
      </c>
      <c r="X54" s="200" t="str">
        <f>sdqครู!AE55</f>
        <v>ปกติ</v>
      </c>
    </row>
  </sheetData>
  <sheetProtection password="CCFD" sheet="1" objects="1" scenarios="1"/>
  <mergeCells count="16">
    <mergeCell ref="A1:X1"/>
    <mergeCell ref="A2:X2"/>
    <mergeCell ref="W3:X3"/>
    <mergeCell ref="R3:T3"/>
    <mergeCell ref="U3:V3"/>
    <mergeCell ref="N3:O3"/>
    <mergeCell ref="P3:Q3"/>
    <mergeCell ref="A3:A4"/>
    <mergeCell ref="E3:E4"/>
    <mergeCell ref="F3:F4"/>
    <mergeCell ref="G3:G4"/>
    <mergeCell ref="H3:H4"/>
    <mergeCell ref="I3:I4"/>
    <mergeCell ref="J3:K3"/>
    <mergeCell ref="L3:M3"/>
    <mergeCell ref="B3:D4"/>
  </mergeCells>
  <printOptions horizontalCentered="1"/>
  <pageMargins left="0.39370078740157483" right="0.39370078740157483" top="0.59055118110236227" bottom="0.39370078740157483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sdqครู</vt:lpstr>
      <vt:lpstr>รายงานผล(print out)</vt:lpstr>
      <vt:lpstr>'รายงานผล(print out)'!Print_Titles</vt:lpstr>
    </vt:vector>
  </TitlesOfParts>
  <Company>Aspire 553NWXMi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Teacher</cp:lastModifiedBy>
  <cp:lastPrinted>2018-02-20T17:09:03Z</cp:lastPrinted>
  <dcterms:created xsi:type="dcterms:W3CDTF">2013-02-07T02:12:09Z</dcterms:created>
  <dcterms:modified xsi:type="dcterms:W3CDTF">2018-02-22T06:44:17Z</dcterms:modified>
</cp:coreProperties>
</file>