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ระกันคุณภาพภายในสถานศึกษา\SARปีกศ.65\แบบประเมินมาตรฐาน\"/>
    </mc:Choice>
  </mc:AlternateContent>
  <xr:revisionPtr revIDLastSave="0" documentId="13_ncr:1_{F4E84A41-5EB2-4BBE-B8A9-EB7C51532DE2}" xr6:coauthVersionLast="45" xr6:coauthVersionMax="45" xr10:uidLastSave="{00000000-0000-0000-0000-000000000000}"/>
  <bookViews>
    <workbookView xWindow="795" yWindow="90" windowWidth="9600" windowHeight="10425" firstSheet="3" activeTab="3" xr2:uid="{3458919C-1311-45A1-9406-239938268B9F}"/>
  </bookViews>
  <sheets>
    <sheet name="ข้อแนะนำ" sheetId="1" r:id="rId1"/>
    <sheet name="ข้อมูลพื้นฐาน" sheetId="17" r:id="rId2"/>
    <sheet name="ข้อมูลนักเรียน" sheetId="15" r:id="rId3"/>
    <sheet name="มาตรฐานที่ 1 ข้อ 1.1.1" sheetId="2" r:id="rId4"/>
    <sheet name="มาตรฐานที่ 1 ข้อ 1.1.1 (ต่อ)" sheetId="3" r:id="rId5"/>
    <sheet name="มาตรฐานที่ 1 ข้อ 1.1.2" sheetId="4" r:id="rId6"/>
    <sheet name="เกณฑ์การประเมิน ข้อ 1.1.2" sheetId="20" r:id="rId7"/>
    <sheet name="มาตรฐานที่ 1 ข้อ 1.1.3" sheetId="5" r:id="rId8"/>
    <sheet name="เกณฑ์การประเมิน ข้อ 1.1.3" sheetId="21" r:id="rId9"/>
    <sheet name="มาตรฐานที่ 1 ข้อ 1.1.4" sheetId="10" r:id="rId10"/>
    <sheet name="เกณฑ์การประเมิน ข้อ 1.1.4" sheetId="22" r:id="rId11"/>
    <sheet name="มาตรฐานที่ 1 ข้อ 1.1.5" sheetId="6" r:id="rId12"/>
    <sheet name="มาตรฐานที่ 1 ข้อ 1.1.6" sheetId="14" r:id="rId13"/>
    <sheet name="เกณฑ์การประเมิน ข้อ 1.1.6" sheetId="23" r:id="rId14"/>
    <sheet name="มาตรฐานที่ 1 ข้อ 1.2.1" sheetId="7" r:id="rId15"/>
    <sheet name="มาตรฐานที่ 1 ข้อ 1.2.2" sheetId="8" r:id="rId16"/>
    <sheet name="มาตรฐานที่ 1 ข้อ 1.2.3" sheetId="9" r:id="rId17"/>
    <sheet name="มาตรฐานที่ 1 ข้อ 1.2.4" sheetId="11" r:id="rId18"/>
    <sheet name="เกณฑ์การประเมิน ข้อ 1.2.4" sheetId="24" r:id="rId19"/>
    <sheet name="มาตรฐานที่ 2" sheetId="19" r:id="rId20"/>
    <sheet name="มาตรฐานที่ 3" sheetId="18" r:id="rId21"/>
  </sheets>
  <definedNames>
    <definedName name="_xlnm.Print_Area" localSheetId="14">'มาตรฐานที่ 1 ข้อ 1.2.1'!$A$1:$M$40</definedName>
    <definedName name="_xlnm.Print_Area" localSheetId="15">'มาตรฐานที่ 1 ข้อ 1.2.2'!$A$1:$J$40</definedName>
    <definedName name="_xlnm.Print_Titles" localSheetId="19">'มาตรฐานที่ 2'!$6:$7</definedName>
    <definedName name="_xlnm.Print_Titles" localSheetId="20">'มาตรฐานที่ 3'!$6:$7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1" l="1"/>
  <c r="B42" i="9"/>
  <c r="B42" i="14"/>
  <c r="B41" i="6"/>
  <c r="B42" i="10"/>
  <c r="B42" i="5"/>
  <c r="B42" i="4"/>
  <c r="B41" i="3"/>
  <c r="B42" i="2"/>
  <c r="D36" i="9" l="1"/>
  <c r="E36" i="9"/>
  <c r="F36" i="9"/>
  <c r="G36" i="9"/>
  <c r="D35" i="9"/>
  <c r="E35" i="9"/>
  <c r="F35" i="9"/>
  <c r="G35" i="9"/>
  <c r="D36" i="8" l="1"/>
  <c r="E36" i="8"/>
  <c r="F36" i="8"/>
  <c r="G36" i="8"/>
  <c r="D35" i="8"/>
  <c r="E35" i="8"/>
  <c r="F35" i="8"/>
  <c r="G35" i="8"/>
  <c r="D36" i="7" l="1"/>
  <c r="E36" i="7"/>
  <c r="F36" i="7"/>
  <c r="G36" i="7"/>
  <c r="H36" i="7"/>
  <c r="I36" i="7"/>
  <c r="D35" i="7"/>
  <c r="E35" i="7"/>
  <c r="F35" i="7"/>
  <c r="G35" i="7"/>
  <c r="H35" i="7"/>
  <c r="I35" i="7"/>
  <c r="J35" i="7"/>
  <c r="K11" i="7"/>
  <c r="L11" i="7" s="1"/>
  <c r="K10" i="7"/>
  <c r="L10" i="7" s="1"/>
  <c r="F13" i="14" l="1"/>
  <c r="G13" i="14" s="1"/>
  <c r="F11" i="14"/>
  <c r="G11" i="14" s="1"/>
  <c r="F10" i="14"/>
  <c r="M10" i="6"/>
  <c r="N10" i="6" s="1"/>
  <c r="M9" i="6"/>
  <c r="N9" i="6" s="1"/>
  <c r="G11" i="10"/>
  <c r="D36" i="10"/>
  <c r="E36" i="10"/>
  <c r="D35" i="10"/>
  <c r="E35" i="10"/>
  <c r="F11" i="10"/>
  <c r="F12" i="10"/>
  <c r="F13" i="10"/>
  <c r="G13" i="10" s="1"/>
  <c r="F14" i="10"/>
  <c r="G14" i="10" s="1"/>
  <c r="F15" i="10"/>
  <c r="G15" i="10" s="1"/>
  <c r="F16" i="10"/>
  <c r="G16" i="10" s="1"/>
  <c r="F17" i="10"/>
  <c r="G17" i="10" s="1"/>
  <c r="F18" i="10"/>
  <c r="G18" i="10" s="1"/>
  <c r="F19" i="10"/>
  <c r="G19" i="10" s="1"/>
  <c r="F20" i="10"/>
  <c r="G20" i="10" s="1"/>
  <c r="F21" i="10"/>
  <c r="G21" i="10" s="1"/>
  <c r="F22" i="10"/>
  <c r="G22" i="10" s="1"/>
  <c r="F23" i="10"/>
  <c r="G23" i="10" s="1"/>
  <c r="F24" i="10"/>
  <c r="G24" i="10" s="1"/>
  <c r="F25" i="10"/>
  <c r="G25" i="10" s="1"/>
  <c r="F26" i="10"/>
  <c r="G26" i="10" s="1"/>
  <c r="F27" i="10"/>
  <c r="G27" i="10" s="1"/>
  <c r="F28" i="10"/>
  <c r="G28" i="10" s="1"/>
  <c r="F29" i="10"/>
  <c r="G29" i="10" s="1"/>
  <c r="F30" i="10"/>
  <c r="G30" i="10" s="1"/>
  <c r="F31" i="10"/>
  <c r="G31" i="10" s="1"/>
  <c r="F10" i="10"/>
  <c r="G10" i="10" s="1"/>
  <c r="F35" i="10" l="1"/>
  <c r="G12" i="10"/>
  <c r="F36" i="10"/>
  <c r="G10" i="5" l="1"/>
  <c r="F11" i="5"/>
  <c r="G11" i="5" s="1"/>
  <c r="F10" i="5"/>
  <c r="G10" i="14" l="1"/>
  <c r="K35" i="6"/>
  <c r="L35" i="6"/>
  <c r="K34" i="6"/>
  <c r="L34" i="6"/>
  <c r="J34" i="6"/>
  <c r="M12" i="6"/>
  <c r="N12" i="6" s="1"/>
  <c r="A2" i="18" l="1"/>
  <c r="B40" i="18"/>
  <c r="B41" i="18" s="1"/>
  <c r="B42" i="18" s="1"/>
  <c r="B34" i="18"/>
  <c r="B35" i="18" s="1"/>
  <c r="B36" i="18" s="1"/>
  <c r="B27" i="18"/>
  <c r="B28" i="18" s="1"/>
  <c r="B29" i="18" s="1"/>
  <c r="B18" i="18"/>
  <c r="B19" i="18" s="1"/>
  <c r="B20" i="18" s="1"/>
  <c r="B12" i="18"/>
  <c r="B13" i="18" s="1"/>
  <c r="B43" i="18" s="1"/>
  <c r="B44" i="18" s="1"/>
  <c r="A2" i="19"/>
  <c r="B50" i="19"/>
  <c r="B51" i="19" s="1"/>
  <c r="B49" i="19"/>
  <c r="B43" i="19"/>
  <c r="B44" i="19" s="1"/>
  <c r="B45" i="19" s="1"/>
  <c r="B36" i="19"/>
  <c r="B37" i="19" s="1"/>
  <c r="B38" i="19" s="1"/>
  <c r="B30" i="19"/>
  <c r="B31" i="19" s="1"/>
  <c r="B32" i="19" s="1"/>
  <c r="B23" i="19"/>
  <c r="B24" i="19" s="1"/>
  <c r="B25" i="19" s="1"/>
  <c r="B14" i="19"/>
  <c r="B15" i="19" s="1"/>
  <c r="B14" i="18" l="1"/>
  <c r="B52" i="19"/>
  <c r="B53" i="19" s="1"/>
  <c r="B16" i="19"/>
  <c r="E39" i="11"/>
  <c r="B39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10" i="11"/>
  <c r="A2" i="11"/>
  <c r="E39" i="9"/>
  <c r="B39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10" i="9"/>
  <c r="A2" i="9"/>
  <c r="G39" i="8"/>
  <c r="B39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10" i="8"/>
  <c r="A2" i="8"/>
  <c r="I39" i="7"/>
  <c r="B39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0" i="7"/>
  <c r="A2" i="7"/>
  <c r="E39" i="14"/>
  <c r="B39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10" i="14"/>
  <c r="A2" i="14"/>
  <c r="I38" i="6"/>
  <c r="B38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9" i="6"/>
  <c r="A2" i="6"/>
  <c r="D39" i="10"/>
  <c r="B39" i="10"/>
  <c r="E39" i="5"/>
  <c r="B39" i="5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10" i="10"/>
  <c r="A2" i="10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10" i="5"/>
  <c r="A2" i="5"/>
  <c r="E39" i="4"/>
  <c r="B3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10" i="4"/>
  <c r="A2" i="4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9" i="3"/>
  <c r="C38" i="3"/>
  <c r="B38" i="3"/>
  <c r="A2" i="3"/>
  <c r="D39" i="2"/>
  <c r="B39" i="2"/>
  <c r="A2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10" i="2"/>
  <c r="H11" i="14" l="1"/>
  <c r="F12" i="14"/>
  <c r="H13" i="14"/>
  <c r="F14" i="14"/>
  <c r="G14" i="14" s="1"/>
  <c r="F15" i="14"/>
  <c r="F16" i="14"/>
  <c r="F17" i="14"/>
  <c r="F18" i="14"/>
  <c r="G18" i="14" s="1"/>
  <c r="H18" i="14" s="1"/>
  <c r="F19" i="14"/>
  <c r="F20" i="14"/>
  <c r="F21" i="14"/>
  <c r="F22" i="14"/>
  <c r="G22" i="14" s="1"/>
  <c r="H22" i="14" s="1"/>
  <c r="F23" i="14"/>
  <c r="F24" i="14"/>
  <c r="G24" i="14" s="1"/>
  <c r="H24" i="14" s="1"/>
  <c r="F25" i="14"/>
  <c r="F26" i="14"/>
  <c r="G26" i="14" s="1"/>
  <c r="H26" i="14" s="1"/>
  <c r="F27" i="14"/>
  <c r="F28" i="14"/>
  <c r="G28" i="14" s="1"/>
  <c r="F29" i="14"/>
  <c r="F30" i="14"/>
  <c r="G30" i="14" s="1"/>
  <c r="H30" i="14" s="1"/>
  <c r="F31" i="14"/>
  <c r="E36" i="14"/>
  <c r="D36" i="14"/>
  <c r="C36" i="14"/>
  <c r="E35" i="14"/>
  <c r="D35" i="14"/>
  <c r="C35" i="14"/>
  <c r="H28" i="14"/>
  <c r="G29" i="14" l="1"/>
  <c r="H29" i="14" s="1"/>
  <c r="G25" i="14"/>
  <c r="H25" i="14" s="1"/>
  <c r="G21" i="14"/>
  <c r="H21" i="14" s="1"/>
  <c r="G17" i="14"/>
  <c r="H17" i="14" s="1"/>
  <c r="G20" i="14"/>
  <c r="H20" i="14" s="1"/>
  <c r="G16" i="14"/>
  <c r="H16" i="14" s="1"/>
  <c r="G31" i="14"/>
  <c r="H31" i="14" s="1"/>
  <c r="G27" i="14"/>
  <c r="H27" i="14" s="1"/>
  <c r="G23" i="14"/>
  <c r="H23" i="14" s="1"/>
  <c r="G19" i="14"/>
  <c r="H19" i="14" s="1"/>
  <c r="G15" i="14"/>
  <c r="H15" i="14" s="1"/>
  <c r="G12" i="14"/>
  <c r="H12" i="14" s="1"/>
  <c r="H14" i="14"/>
  <c r="G35" i="14"/>
  <c r="F36" i="14"/>
  <c r="H10" i="14"/>
  <c r="F35" i="14"/>
  <c r="G36" i="14" l="1"/>
  <c r="H36" i="14" s="1"/>
  <c r="H18" i="10"/>
  <c r="H22" i="10"/>
  <c r="H26" i="10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F36" i="11"/>
  <c r="E36" i="11"/>
  <c r="D36" i="11"/>
  <c r="C36" i="11"/>
  <c r="F35" i="11"/>
  <c r="E35" i="11"/>
  <c r="D35" i="11"/>
  <c r="C35" i="11"/>
  <c r="G31" i="11"/>
  <c r="H31" i="11" s="1"/>
  <c r="I31" i="11" s="1"/>
  <c r="G30" i="11"/>
  <c r="G29" i="11"/>
  <c r="H29" i="11" s="1"/>
  <c r="I29" i="11" s="1"/>
  <c r="G28" i="11"/>
  <c r="I27" i="11"/>
  <c r="G27" i="11"/>
  <c r="H27" i="11" s="1"/>
  <c r="G26" i="11"/>
  <c r="G25" i="11"/>
  <c r="H25" i="11" s="1"/>
  <c r="I25" i="11" s="1"/>
  <c r="G24" i="11"/>
  <c r="G23" i="11"/>
  <c r="H23" i="11" s="1"/>
  <c r="I23" i="11" s="1"/>
  <c r="G22" i="11"/>
  <c r="G21" i="11"/>
  <c r="H21" i="11" s="1"/>
  <c r="I21" i="11" s="1"/>
  <c r="G20" i="11"/>
  <c r="I19" i="11"/>
  <c r="G19" i="11"/>
  <c r="H19" i="11" s="1"/>
  <c r="G18" i="11"/>
  <c r="G17" i="11"/>
  <c r="H17" i="11" s="1"/>
  <c r="I17" i="11" s="1"/>
  <c r="G16" i="11"/>
  <c r="G15" i="11"/>
  <c r="H15" i="11" s="1"/>
  <c r="I15" i="11" s="1"/>
  <c r="G14" i="11"/>
  <c r="G13" i="11"/>
  <c r="H13" i="11" s="1"/>
  <c r="I13" i="11" s="1"/>
  <c r="G12" i="11"/>
  <c r="G11" i="11"/>
  <c r="H11" i="11" s="1"/>
  <c r="I11" i="11" s="1"/>
  <c r="G10" i="11"/>
  <c r="H10" i="11" s="1"/>
  <c r="H11" i="9"/>
  <c r="I11" i="9" s="1"/>
  <c r="J11" i="9" s="1"/>
  <c r="H12" i="9"/>
  <c r="I12" i="9" s="1"/>
  <c r="J12" i="9" s="1"/>
  <c r="H13" i="9"/>
  <c r="I13" i="9" s="1"/>
  <c r="H14" i="9"/>
  <c r="H15" i="9"/>
  <c r="I15" i="9" s="1"/>
  <c r="H16" i="9"/>
  <c r="I16" i="9" s="1"/>
  <c r="J16" i="9" s="1"/>
  <c r="H17" i="9"/>
  <c r="I17" i="9" s="1"/>
  <c r="J17" i="9" s="1"/>
  <c r="H18" i="9"/>
  <c r="H19" i="9"/>
  <c r="I19" i="9" s="1"/>
  <c r="H20" i="9"/>
  <c r="I20" i="9" s="1"/>
  <c r="H21" i="9"/>
  <c r="I21" i="9" s="1"/>
  <c r="J21" i="9" s="1"/>
  <c r="H22" i="9"/>
  <c r="H23" i="9"/>
  <c r="I23" i="9" s="1"/>
  <c r="J23" i="9" s="1"/>
  <c r="H24" i="9"/>
  <c r="I24" i="9" s="1"/>
  <c r="H25" i="9"/>
  <c r="I25" i="9" s="1"/>
  <c r="J25" i="9" s="1"/>
  <c r="H26" i="9"/>
  <c r="H27" i="9"/>
  <c r="I27" i="9" s="1"/>
  <c r="H28" i="9"/>
  <c r="I28" i="9" s="1"/>
  <c r="J28" i="9" s="1"/>
  <c r="H29" i="9"/>
  <c r="I29" i="9" s="1"/>
  <c r="H30" i="9"/>
  <c r="H31" i="9"/>
  <c r="I31" i="9" s="1"/>
  <c r="H10" i="9"/>
  <c r="I10" i="9" s="1"/>
  <c r="C36" i="9"/>
  <c r="C35" i="9"/>
  <c r="J31" i="9"/>
  <c r="J29" i="9"/>
  <c r="J27" i="9"/>
  <c r="J24" i="9"/>
  <c r="J20" i="9"/>
  <c r="J19" i="9"/>
  <c r="J15" i="9"/>
  <c r="J13" i="9"/>
  <c r="H14" i="10"/>
  <c r="H30" i="10"/>
  <c r="C36" i="10"/>
  <c r="C35" i="10"/>
  <c r="H31" i="10"/>
  <c r="H29" i="10"/>
  <c r="H28" i="10"/>
  <c r="H27" i="10"/>
  <c r="H25" i="10"/>
  <c r="H24" i="10"/>
  <c r="H23" i="10"/>
  <c r="H21" i="10"/>
  <c r="H20" i="10"/>
  <c r="H19" i="10"/>
  <c r="H17" i="10"/>
  <c r="H16" i="10"/>
  <c r="H15" i="10"/>
  <c r="H13" i="10"/>
  <c r="H12" i="10"/>
  <c r="H11" i="10"/>
  <c r="H14" i="11" l="1"/>
  <c r="I14" i="11" s="1"/>
  <c r="H22" i="11"/>
  <c r="I22" i="11" s="1"/>
  <c r="H30" i="11"/>
  <c r="I30" i="11" s="1"/>
  <c r="H20" i="11"/>
  <c r="I20" i="11" s="1"/>
  <c r="H28" i="11"/>
  <c r="I28" i="11" s="1"/>
  <c r="H18" i="11"/>
  <c r="I18" i="11" s="1"/>
  <c r="H26" i="11"/>
  <c r="I26" i="11" s="1"/>
  <c r="I30" i="9"/>
  <c r="J30" i="9" s="1"/>
  <c r="I26" i="9"/>
  <c r="J26" i="9" s="1"/>
  <c r="I22" i="9"/>
  <c r="J22" i="9" s="1"/>
  <c r="I18" i="9"/>
  <c r="J18" i="9" s="1"/>
  <c r="I14" i="9"/>
  <c r="J14" i="9" s="1"/>
  <c r="H16" i="11"/>
  <c r="I16" i="11" s="1"/>
  <c r="H24" i="11"/>
  <c r="I24" i="11" s="1"/>
  <c r="H12" i="11"/>
  <c r="I12" i="11" s="1"/>
  <c r="G35" i="11"/>
  <c r="H36" i="9"/>
  <c r="H35" i="9"/>
  <c r="G36" i="11"/>
  <c r="H36" i="11" l="1"/>
  <c r="I36" i="11" s="1"/>
  <c r="I10" i="11"/>
  <c r="H35" i="11"/>
  <c r="I36" i="9"/>
  <c r="J36" i="9" s="1"/>
  <c r="I35" i="9"/>
  <c r="J10" i="9"/>
  <c r="G36" i="10"/>
  <c r="H36" i="10" s="1"/>
  <c r="H10" i="10"/>
  <c r="G35" i="10"/>
  <c r="C36" i="8" l="1"/>
  <c r="C35" i="8"/>
  <c r="H31" i="8"/>
  <c r="H30" i="8"/>
  <c r="I30" i="8" s="1"/>
  <c r="J30" i="8" s="1"/>
  <c r="H29" i="8"/>
  <c r="I29" i="8" s="1"/>
  <c r="H28" i="8"/>
  <c r="H27" i="8"/>
  <c r="H26" i="8"/>
  <c r="I26" i="8" s="1"/>
  <c r="H25" i="8"/>
  <c r="I25" i="8" s="1"/>
  <c r="H24" i="8"/>
  <c r="H23" i="8"/>
  <c r="H22" i="8"/>
  <c r="I22" i="8" s="1"/>
  <c r="H21" i="8"/>
  <c r="I21" i="8" s="1"/>
  <c r="H20" i="8"/>
  <c r="H19" i="8"/>
  <c r="H18" i="8"/>
  <c r="I18" i="8" s="1"/>
  <c r="H17" i="8"/>
  <c r="I17" i="8" s="1"/>
  <c r="H16" i="8"/>
  <c r="H15" i="8"/>
  <c r="H14" i="8"/>
  <c r="I14" i="8" s="1"/>
  <c r="J14" i="8" s="1"/>
  <c r="H13" i="8"/>
  <c r="H12" i="8"/>
  <c r="H11" i="8"/>
  <c r="H10" i="8"/>
  <c r="I10" i="8" s="1"/>
  <c r="M11" i="7"/>
  <c r="M21" i="7"/>
  <c r="M29" i="7"/>
  <c r="K12" i="7"/>
  <c r="K13" i="7"/>
  <c r="L13" i="7" s="1"/>
  <c r="M13" i="7" s="1"/>
  <c r="K14" i="7"/>
  <c r="L14" i="7" s="1"/>
  <c r="K15" i="7"/>
  <c r="K16" i="7"/>
  <c r="K17" i="7"/>
  <c r="L17" i="7" s="1"/>
  <c r="M17" i="7" s="1"/>
  <c r="K18" i="7"/>
  <c r="L18" i="7" s="1"/>
  <c r="K19" i="7"/>
  <c r="K20" i="7"/>
  <c r="K21" i="7"/>
  <c r="L21" i="7" s="1"/>
  <c r="K22" i="7"/>
  <c r="L22" i="7" s="1"/>
  <c r="K23" i="7"/>
  <c r="K24" i="7"/>
  <c r="K25" i="7"/>
  <c r="L25" i="7" s="1"/>
  <c r="M25" i="7" s="1"/>
  <c r="K26" i="7"/>
  <c r="L26" i="7" s="1"/>
  <c r="K27" i="7"/>
  <c r="K28" i="7"/>
  <c r="K29" i="7"/>
  <c r="L29" i="7" s="1"/>
  <c r="K30" i="7"/>
  <c r="L30" i="7" s="1"/>
  <c r="K31" i="7"/>
  <c r="J36" i="7"/>
  <c r="C36" i="7"/>
  <c r="C35" i="7"/>
  <c r="D35" i="6"/>
  <c r="E35" i="6"/>
  <c r="F35" i="6"/>
  <c r="G35" i="6"/>
  <c r="H35" i="6"/>
  <c r="I35" i="6"/>
  <c r="J35" i="6"/>
  <c r="D34" i="6"/>
  <c r="E34" i="6"/>
  <c r="F34" i="6"/>
  <c r="G34" i="6"/>
  <c r="H34" i="6"/>
  <c r="I34" i="6"/>
  <c r="O10" i="6"/>
  <c r="M11" i="6"/>
  <c r="N11" i="6" s="1"/>
  <c r="O12" i="6"/>
  <c r="M13" i="6"/>
  <c r="N13" i="6" s="1"/>
  <c r="M14" i="6"/>
  <c r="N14" i="6" s="1"/>
  <c r="M15" i="6"/>
  <c r="N15" i="6" s="1"/>
  <c r="M16" i="6"/>
  <c r="N16" i="6" s="1"/>
  <c r="M17" i="6"/>
  <c r="N17" i="6" s="1"/>
  <c r="M18" i="6"/>
  <c r="N18" i="6" s="1"/>
  <c r="M19" i="6"/>
  <c r="N19" i="6" s="1"/>
  <c r="M20" i="6"/>
  <c r="N20" i="6" s="1"/>
  <c r="M21" i="6"/>
  <c r="N21" i="6" s="1"/>
  <c r="M22" i="6"/>
  <c r="N22" i="6" s="1"/>
  <c r="M23" i="6"/>
  <c r="N23" i="6" s="1"/>
  <c r="M24" i="6"/>
  <c r="N24" i="6" s="1"/>
  <c r="M25" i="6"/>
  <c r="N25" i="6" s="1"/>
  <c r="M26" i="6"/>
  <c r="N26" i="6" s="1"/>
  <c r="M27" i="6"/>
  <c r="N27" i="6" s="1"/>
  <c r="M28" i="6"/>
  <c r="N28" i="6" s="1"/>
  <c r="M29" i="6"/>
  <c r="N29" i="6" s="1"/>
  <c r="M30" i="6"/>
  <c r="N30" i="6" s="1"/>
  <c r="C35" i="6"/>
  <c r="C34" i="6"/>
  <c r="F12" i="5"/>
  <c r="G12" i="5" s="1"/>
  <c r="F13" i="5"/>
  <c r="G13" i="5" s="1"/>
  <c r="H13" i="5" s="1"/>
  <c r="F14" i="5"/>
  <c r="G14" i="5" s="1"/>
  <c r="F15" i="5"/>
  <c r="G15" i="5" s="1"/>
  <c r="H15" i="5" s="1"/>
  <c r="F16" i="5"/>
  <c r="G16" i="5" s="1"/>
  <c r="F17" i="5"/>
  <c r="G17" i="5" s="1"/>
  <c r="F18" i="5"/>
  <c r="G18" i="5" s="1"/>
  <c r="F19" i="5"/>
  <c r="G19" i="5" s="1"/>
  <c r="H19" i="5" s="1"/>
  <c r="F20" i="5"/>
  <c r="G20" i="5" s="1"/>
  <c r="F21" i="5"/>
  <c r="G21" i="5" s="1"/>
  <c r="H21" i="5" s="1"/>
  <c r="F22" i="5"/>
  <c r="G22" i="5" s="1"/>
  <c r="F23" i="5"/>
  <c r="G23" i="5" s="1"/>
  <c r="F24" i="5"/>
  <c r="G24" i="5" s="1"/>
  <c r="F25" i="5"/>
  <c r="G25" i="5" s="1"/>
  <c r="F26" i="5"/>
  <c r="G26" i="5" s="1"/>
  <c r="F27" i="5"/>
  <c r="G27" i="5" s="1"/>
  <c r="H27" i="5" s="1"/>
  <c r="F28" i="5"/>
  <c r="G28" i="5" s="1"/>
  <c r="F29" i="5"/>
  <c r="G29" i="5" s="1"/>
  <c r="H29" i="5" s="1"/>
  <c r="F30" i="5"/>
  <c r="G30" i="5" s="1"/>
  <c r="H30" i="5" s="1"/>
  <c r="F31" i="5"/>
  <c r="G31" i="5" s="1"/>
  <c r="H22" i="5"/>
  <c r="H16" i="5"/>
  <c r="H24" i="5"/>
  <c r="E36" i="5"/>
  <c r="D36" i="5"/>
  <c r="C36" i="5"/>
  <c r="E35" i="5"/>
  <c r="D35" i="5"/>
  <c r="C35" i="5"/>
  <c r="H31" i="5"/>
  <c r="H25" i="5"/>
  <c r="H23" i="5"/>
  <c r="H18" i="5"/>
  <c r="H17" i="5"/>
  <c r="H11" i="5"/>
  <c r="D36" i="4"/>
  <c r="E36" i="4"/>
  <c r="F36" i="4"/>
  <c r="D35" i="4"/>
  <c r="E35" i="4"/>
  <c r="F35" i="4"/>
  <c r="I14" i="4"/>
  <c r="I18" i="4"/>
  <c r="I22" i="4"/>
  <c r="I26" i="4"/>
  <c r="I30" i="4"/>
  <c r="G10" i="4"/>
  <c r="H10" i="4" s="1"/>
  <c r="C36" i="4"/>
  <c r="C35" i="4"/>
  <c r="I33" i="4"/>
  <c r="I32" i="4"/>
  <c r="I31" i="4"/>
  <c r="I29" i="4"/>
  <c r="I28" i="4"/>
  <c r="I27" i="4"/>
  <c r="I25" i="4"/>
  <c r="I24" i="4"/>
  <c r="I23" i="4"/>
  <c r="I21" i="4"/>
  <c r="I20" i="4"/>
  <c r="I19" i="4"/>
  <c r="I17" i="4"/>
  <c r="I16" i="4"/>
  <c r="I15" i="4"/>
  <c r="I13" i="4"/>
  <c r="I12" i="4"/>
  <c r="I11" i="4"/>
  <c r="D10" i="3"/>
  <c r="E10" i="3" s="1"/>
  <c r="D11" i="3"/>
  <c r="D12" i="3"/>
  <c r="E12" i="3" s="1"/>
  <c r="D13" i="3"/>
  <c r="E13" i="3" s="1"/>
  <c r="D14" i="3"/>
  <c r="E14" i="3" s="1"/>
  <c r="D15" i="3"/>
  <c r="D16" i="3"/>
  <c r="E16" i="3" s="1"/>
  <c r="D17" i="3"/>
  <c r="D18" i="3"/>
  <c r="E18" i="3" s="1"/>
  <c r="D19" i="3"/>
  <c r="D20" i="3"/>
  <c r="E20" i="3" s="1"/>
  <c r="D21" i="3"/>
  <c r="D22" i="3"/>
  <c r="E22" i="3" s="1"/>
  <c r="D23" i="3"/>
  <c r="D24" i="3"/>
  <c r="E24" i="3" s="1"/>
  <c r="D25" i="3"/>
  <c r="E25" i="3" s="1"/>
  <c r="D26" i="3"/>
  <c r="D27" i="3"/>
  <c r="D28" i="3"/>
  <c r="E28" i="3" s="1"/>
  <c r="D29" i="3"/>
  <c r="E29" i="3" s="1"/>
  <c r="D30" i="3"/>
  <c r="E30" i="3" s="1"/>
  <c r="D9" i="3"/>
  <c r="C35" i="3"/>
  <c r="C34" i="3"/>
  <c r="E27" i="3"/>
  <c r="E26" i="3"/>
  <c r="E23" i="3"/>
  <c r="E21" i="3"/>
  <c r="E19" i="3"/>
  <c r="E17" i="3"/>
  <c r="E15" i="3"/>
  <c r="M31" i="7" l="1"/>
  <c r="L31" i="7"/>
  <c r="L27" i="7"/>
  <c r="M27" i="7" s="1"/>
  <c r="M23" i="7"/>
  <c r="L23" i="7"/>
  <c r="L19" i="7"/>
  <c r="M19" i="7" s="1"/>
  <c r="M15" i="7"/>
  <c r="L15" i="7"/>
  <c r="I15" i="8"/>
  <c r="J15" i="8" s="1"/>
  <c r="J19" i="8"/>
  <c r="I19" i="8"/>
  <c r="I23" i="8"/>
  <c r="J23" i="8" s="1"/>
  <c r="J27" i="8"/>
  <c r="I27" i="8"/>
  <c r="J16" i="8"/>
  <c r="I16" i="8"/>
  <c r="I20" i="8"/>
  <c r="J20" i="8" s="1"/>
  <c r="J24" i="8"/>
  <c r="I24" i="8"/>
  <c r="I28" i="8"/>
  <c r="J28" i="8" s="1"/>
  <c r="J31" i="8"/>
  <c r="I31" i="8"/>
  <c r="L28" i="7"/>
  <c r="M28" i="7" s="1"/>
  <c r="M24" i="7"/>
  <c r="L24" i="7"/>
  <c r="L20" i="7"/>
  <c r="M20" i="7" s="1"/>
  <c r="M16" i="7"/>
  <c r="L16" i="7"/>
  <c r="L12" i="7"/>
  <c r="M12" i="7" s="1"/>
  <c r="J13" i="8"/>
  <c r="I13" i="8"/>
  <c r="I12" i="8"/>
  <c r="J12" i="8" s="1"/>
  <c r="I11" i="8"/>
  <c r="J11" i="8" s="1"/>
  <c r="H35" i="8"/>
  <c r="K35" i="7"/>
  <c r="O28" i="6"/>
  <c r="O24" i="6"/>
  <c r="O20" i="6"/>
  <c r="O16" i="6"/>
  <c r="O27" i="6"/>
  <c r="O23" i="6"/>
  <c r="O19" i="6"/>
  <c r="O15" i="6"/>
  <c r="O11" i="6"/>
  <c r="M34" i="6"/>
  <c r="N34" i="6"/>
  <c r="M35" i="6"/>
  <c r="O30" i="6"/>
  <c r="O26" i="6"/>
  <c r="O22" i="6"/>
  <c r="O18" i="6"/>
  <c r="O14" i="6"/>
  <c r="H28" i="5"/>
  <c r="G35" i="5"/>
  <c r="H26" i="5"/>
  <c r="F35" i="5"/>
  <c r="G35" i="4"/>
  <c r="G36" i="4"/>
  <c r="O21" i="6"/>
  <c r="O29" i="6"/>
  <c r="O25" i="6"/>
  <c r="O13" i="6"/>
  <c r="J17" i="8"/>
  <c r="J21" i="8"/>
  <c r="J25" i="8"/>
  <c r="J29" i="8"/>
  <c r="J18" i="8"/>
  <c r="J22" i="8"/>
  <c r="J26" i="8"/>
  <c r="H36" i="8"/>
  <c r="J10" i="8"/>
  <c r="K36" i="7"/>
  <c r="M30" i="7"/>
  <c r="M26" i="7"/>
  <c r="M22" i="7"/>
  <c r="M18" i="7"/>
  <c r="M14" i="7"/>
  <c r="O17" i="6"/>
  <c r="H12" i="5"/>
  <c r="H14" i="5"/>
  <c r="F36" i="5"/>
  <c r="E9" i="3"/>
  <c r="E11" i="3"/>
  <c r="I36" i="8" l="1"/>
  <c r="J36" i="8" s="1"/>
  <c r="I35" i="8"/>
  <c r="H20" i="5"/>
  <c r="O9" i="6"/>
  <c r="L36" i="7"/>
  <c r="M36" i="7" s="1"/>
  <c r="M10" i="7"/>
  <c r="L35" i="7"/>
  <c r="N35" i="6"/>
  <c r="O35" i="6" s="1"/>
  <c r="G36" i="5"/>
  <c r="H36" i="5" s="1"/>
  <c r="H10" i="5"/>
  <c r="H36" i="4"/>
  <c r="I36" i="4" s="1"/>
  <c r="H35" i="4"/>
  <c r="I10" i="4"/>
  <c r="D34" i="3"/>
  <c r="D35" i="3"/>
  <c r="E35" i="3" s="1"/>
  <c r="D36" i="2"/>
  <c r="C36" i="2"/>
  <c r="D35" i="2"/>
  <c r="C35" i="2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G21" i="2"/>
  <c r="F21" i="2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E10" i="2"/>
  <c r="E36" i="2" s="1"/>
  <c r="F10" i="2" l="1"/>
  <c r="E35" i="2"/>
  <c r="F36" i="2" l="1"/>
  <c r="G36" i="2" s="1"/>
  <c r="F35" i="2"/>
  <c r="G10" i="2"/>
</calcChain>
</file>

<file path=xl/sharedStrings.xml><?xml version="1.0" encoding="utf-8"?>
<sst xmlns="http://schemas.openxmlformats.org/spreadsheetml/2006/main" count="639" uniqueCount="331">
  <si>
    <t>ข้อแนะนำสำหรับการใช้งานแบบสรุปการเก็บข้อมูลการประกันคุณภาพภายในโรงเรียน ระดับการศึกษาขั้นพื้นฐาน</t>
  </si>
  <si>
    <r>
      <t xml:space="preserve">2.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ลบข้อมูลในช่องรวมคะแนน ร้อยละ และระดับคุณภาพ โดยเด็ดขาด (สูตรการคำนวณจะหายไป)</t>
    </r>
  </si>
  <si>
    <r>
      <t xml:space="preserve">5.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 รวมคะแนน และเฉลี่ย (ร้อยละ) ตรงท้ายตารางออกโดยเด็ดขาด (สูตรการคำนวณจะหายไป)</t>
    </r>
  </si>
  <si>
    <r>
      <t xml:space="preserve">6. เมื่อกดสั่ง Print </t>
    </r>
    <r>
      <rPr>
        <b/>
        <u/>
        <sz val="20"/>
        <color theme="1"/>
        <rFont val="TH SarabunPSK"/>
        <family val="2"/>
      </rPr>
      <t>อย่าลืม</t>
    </r>
    <r>
      <rPr>
        <b/>
        <sz val="20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เลือกหน้า 1 ถึง 1 นะคะ</t>
    </r>
  </si>
  <si>
    <t>มาตรฐานที่ 1 คุณภาพของผู้เรียน</t>
  </si>
  <si>
    <r>
      <rPr>
        <b/>
        <sz val="16"/>
        <color theme="1"/>
        <rFont val="TH SarabunPSK"/>
        <family val="2"/>
      </rPr>
      <t>ประเด็นพิจารณาที่ 1.1</t>
    </r>
    <r>
      <rPr>
        <sz val="16"/>
        <color theme="1"/>
        <rFont val="TH SarabunPSK"/>
        <family val="2"/>
      </rPr>
      <t xml:space="preserve"> ผลสัมฤทธิ์ทางวิชาการของผู้เรียน</t>
    </r>
  </si>
  <si>
    <t xml:space="preserve">                      1.1.1 มีความสามารถในการอ่าน การเขียน การสื่อสาร และการคิดคำนวณ</t>
  </si>
  <si>
    <t>ที่</t>
  </si>
  <si>
    <t>ชื่อ-สกุล</t>
  </si>
  <si>
    <t>รายวิชา</t>
  </si>
  <si>
    <t>รวมคะแนน (100 คะแนน)</t>
  </si>
  <si>
    <t>ร้อยละ</t>
  </si>
  <si>
    <t>ระดับคุณภาพ</t>
  </si>
  <si>
    <t>ไทย (100)</t>
  </si>
  <si>
    <t>อังกฤษ (100)</t>
  </si>
  <si>
    <t>รวม</t>
  </si>
  <si>
    <t>เฉลี่ย (ร้อยละ)</t>
  </si>
  <si>
    <t>วิชาคณิตศาสตร์ (100)</t>
  </si>
  <si>
    <t>รายการ</t>
  </si>
  <si>
    <t xml:space="preserve">                      1.1.3 มีความสามารถในการสร้างนวัตกรรม</t>
  </si>
  <si>
    <t xml:space="preserve">                      1.1.4 มีความสามารถในการใช้เทคโนโลยีสารสนเทศและการสื่อสาร</t>
  </si>
  <si>
    <t>วิชาวิทยาศาสตร์และเทคโนโลยี (100)</t>
  </si>
  <si>
    <t xml:space="preserve">                      1.1.5 มีผลสัมฤทธิ์ทางการเรียนตามหลักสูตรสถานศึกษา</t>
  </si>
  <si>
    <t>ศิลปะ</t>
  </si>
  <si>
    <t>หน้าที่พลเมือง</t>
  </si>
  <si>
    <r>
      <rPr>
        <b/>
        <sz val="16"/>
        <color theme="1"/>
        <rFont val="TH SarabunPSK"/>
        <family val="2"/>
      </rPr>
      <t xml:space="preserve">ประเด็นพิจารณาที่ 1.2 </t>
    </r>
    <r>
      <rPr>
        <sz val="16"/>
        <color theme="1"/>
        <rFont val="TH SarabunPSK"/>
        <family val="2"/>
      </rPr>
      <t>คุณลักษณะที่พึงประสงค์ของผู้เรียน</t>
    </r>
  </si>
  <si>
    <t xml:space="preserve">                       1.2.1 มีคุณลักษณะและค่านิยมที่ดีตามที่สถานศึกษากำหนด</t>
  </si>
  <si>
    <t xml:space="preserve">                      1.2.2 มีความภูมิใจในท้องถิ่นและความเป็นไทย</t>
  </si>
  <si>
    <t xml:space="preserve">                      1.2.3 ยอมรับที่จะอยู่ร่วมกันบนความแตกต่างและหลากหลาย</t>
  </si>
  <si>
    <t xml:space="preserve">                      1.2.4 มีสุขภาวะทางร่างกาย และจิตสังคม</t>
  </si>
  <si>
    <t>มาตรฐานที่ 2 กระบวนการบริหารและการจัดการ</t>
  </si>
  <si>
    <t>ประเด็นพิจารณา</t>
  </si>
  <si>
    <t>ยอดเยี่ยม</t>
  </si>
  <si>
    <t>ดีเลิศ</t>
  </si>
  <si>
    <t>ดี</t>
  </si>
  <si>
    <t>ปานกลาง</t>
  </si>
  <si>
    <t>กำลังพัฒนา</t>
  </si>
  <si>
    <t>1. การมีเป้าหมาย วิสัยทัศน์ และพันธกิจที่สถานศึกษากำหนดชัดเจน</t>
  </si>
  <si>
    <t>2. การมีระบบบริหารจัดการคุณภาพของสถานศึกษา</t>
  </si>
  <si>
    <t>2.2 มีการติดตามตรวจสอบประเมินผลและปรับปรุงพัฒนางานอย่างต่อเนื่อง</t>
  </si>
  <si>
    <t>3. การดำเนินงานพัฒนาวิชาการที่เน้นคุณภาพผู้เรียนรอบด้านตามหลักสูตรสถานศึกษาและทุกกลุ่มเป้าหมาย</t>
  </si>
  <si>
    <t>4. การพัฒนาครูและบุคลากรให้มีความเชี่ยวชาญทางวิชาชีพ</t>
  </si>
  <si>
    <t>4.1 มีการส่งเสริม สนับสนุนพัฒนาครู บุคลากรให้มีความเชี่ยวชาญทางวิชาชีพ</t>
  </si>
  <si>
    <t>5. การจัดสภาพแวดล้อมทางกายภาพและสังคมที่เอื้อต่อการจัดการเรียนรู้</t>
  </si>
  <si>
    <t>5.1 มีการจัดสภาพแวดล้อมทางกายภาพทั้งภายในและภายนอกห้องเรียน</t>
  </si>
  <si>
    <t>5.2 มีการจัดสภาพแวดล้อมทางสังคมที่เอื้อต่อการจัดการเรียนรู้และปลอดภัย</t>
  </si>
  <si>
    <t>6. การจัดระบบเทคโนโลยีสารสนเทศเพื่อสนับสนุนการบริหารจัดการและการจัดการเรียนรู้</t>
  </si>
  <si>
    <t>2.3 มีการบริหารอัตรากำลัง ทรัพยากรทางการศึกษา และระบบดูแลช่วยเหลือนักเรียน</t>
  </si>
  <si>
    <t>2.4 มีระบบการนิเทศภายใน มีการนำข้อมูลมาใช้ในการพัฒนา</t>
  </si>
  <si>
    <t>2.5 บุคลากรและผู้ที่เกี่ยวข้องทุกฝ่ายมีส่วนร่วมในการวางแผน ปรับปรุง และพัฒนา และร่วมรับผิดชอบต่อผลการจัดการศึกษา</t>
  </si>
  <si>
    <t>5.3 มีห้องปฏิบัติการ (ห้องพิเศษ) ต่าง ๆ ที่เอื้อต่อการจัดการเรียนรู้</t>
  </si>
  <si>
    <t>6.1 มีการจัดระบบการจัดหาสื่อเทคโนโลยีที่เอื้อและสนับสนุนการจัดการเรียนรู้</t>
  </si>
  <si>
    <t>6.2 มีการพัฒนาและการบริการเทคโนโลยีสารสนเทศเพื่อใช้ในการบริหารจัดการและการจัดการเรียนรู้ที่เหมาะสมกับสภาพของสถานศึกษา</t>
  </si>
  <si>
    <t>1.1 กำหนดเป้าหมาย วิสัยทัศน์ และพันธกิจไว้อย่างชัดเจนเป็นรูปธรรม ปฏิบัติได้</t>
  </si>
  <si>
    <t>1.2 กำหนดเป้าหมาย วิสัยทัศน์ และพันธกิจสอดคล้องกับบริบทของสถานศึกษา</t>
  </si>
  <si>
    <t>1.3 กำหนดเป้าหมาย วิสัยทัศน์ และพันธกิจสอดคล้องกับความต้องการของชุมชน ท้องถิ่น</t>
  </si>
  <si>
    <t>1.4 กำหนดเป้าหมาย วิสัยทัศน์ และพันธกิจสอดคล้องกับวัตถุประสงค์ของแผนการศึกษาแห่งชาติ นโยบายของรัฐบาลและของต้นสังกัด</t>
  </si>
  <si>
    <t>4.2 มีการจัดชุมชนการเรียนรู้ทางวิชาชีพมาใช้พัฒนางานและการเรียนรู้ของผู้เรียน</t>
  </si>
  <si>
    <t>1.5 กำหนดเป้าหมาย วิสัยทัศน์ และพันธกิจสอดคล้องและทันต่อการเปลี่ยนแปลง</t>
  </si>
  <si>
    <t>2.1 จัดการคุณภาพของสถานศึกษาอย่างเป็นระบบทั้งในส่วนการวางแผนพัฒนาคุณภาพการจัดการศึกษาและการนำแผนไปปฏิบัติเพื่อพัฒนาคุณภาพการศึกษา</t>
  </si>
  <si>
    <t>3.1 บริหารจัดการเกี่ยวกับงานวิชาการ ทั้งด้านการพัฒนาหลักสูตร กิจกรรมเสริมหลักสูตรที่เน้นคุณภาพผู้เรียนรอบด้าน</t>
  </si>
  <si>
    <t>3.2 มีหลักสูตรสถานศึกษาและการจัดกิจกรรมการเรียนการสอนตามหลักสูตรสถานศึกษา พร้อมทั้งประเมินผลและพัฒนาอย่างต่อเนื่อง</t>
  </si>
  <si>
    <t xml:space="preserve">3.3 มีการจัดหลักสูตรเชื่อมโยงกับวิถีชีวิตจริง และครอบคลุมทุกกลุ่มเป้าหมาย </t>
  </si>
  <si>
    <t>มาตรฐานที่ 3 กระบวนการจัดการเรียนการสอนที่เน้นผู้เรียนเป็นสำคัญ</t>
  </si>
  <si>
    <t>1.1 จัดกิจกรรมการเรียนรู้ตามมาตรฐานการเรียนรู้ ตัวชี้วัดที่เน้นให้นักเรียนได้เรียนรู้โดยผ่านกระบวนการคิดและปฏิบัติจริง</t>
  </si>
  <si>
    <t>1.2 ครูจัดทำแผนการจัดการเรียนรู้ที่สามารถนำไปจัดกิจกรรมได้จริง</t>
  </si>
  <si>
    <t>1.3 ผู้เรียนได้รับการฝึกทักษะ แสดงออกแสดงความคิดเห็น สรุปองค์ความรู้ นำเสนอผลงานและสามารถนำไปประยุกต์ใช้ในชีวิตได้</t>
  </si>
  <si>
    <t>2. การใช้สื่อ เทคโนโลยีสารสนเทศ และแหล่งเรียนรู้ที่เอื้อต่อการเรียนรู้</t>
  </si>
  <si>
    <t>3. การบริหารจัดการชั้นเรียนเชิงบวก</t>
  </si>
  <si>
    <t>1. การจัดการเรียนรู้ผ่านกระบวนการคิดและการปฏิบัติจริง และสามารถนำไปประยุกต์ใช้ในชีวิตประจำวันได้</t>
  </si>
  <si>
    <t>3.1 ครูผู้สอนมีการบริหารจัดการชั้นเรียน โดยเน้นการมีปฏิสัมพันธ์เชิงบวก</t>
  </si>
  <si>
    <t>3.2 ครูมีข้อมูลนักเรียนรายบุคคล และนำผลมาสังเคราะห์เพื่อวางแผนในการจัดกิจกรรมการเรียนการสอนนักเรียนเป็นรายบุคคล</t>
  </si>
  <si>
    <t>3.3 ครูและผู้เรียนร่วมกันกำหนดแนวทางการเรียนรู้และข้อตกลงในห้องเรียน</t>
  </si>
  <si>
    <t>3.4 จัดสภาพแวดล้อมและบรรยากาศในชั้นเรียนเอื้อต่อการเรียนรู้ของผู้เรียน</t>
  </si>
  <si>
    <t>3.5 ครูมีพฤติกรรมการสอนที่สร้างบรรยากาศอยากรู้อยากเรียนให้กับผู้เรียน และผู้เรียนมีความสุขในการเรียนรู้</t>
  </si>
  <si>
    <t>4. การตรวจสอบและประเมินผู้เรียนอย่างเป็นระบบ และนำผลมาพัฒนาผู้เรียน</t>
  </si>
  <si>
    <t>4.1 มีการตรวจสอบและประเมินคุณภาพการจัดการเรียนรู้อย่างเป็นระบบ</t>
  </si>
  <si>
    <t>4.2 มีการใช้เครื่องมือและวิธีการวัดและประเมินผลที่เหมาะสมกับเป้าหมายในการจัดการเรียนรู้</t>
  </si>
  <si>
    <t>4.3 มีการให้ข้อมูลสะท้อนกลับเพื่อพัฒนาและปรับปรุงการจัดการเรียนรู้</t>
  </si>
  <si>
    <t>5. การแลกเปลี่ยนเรียนรู้และให้ข้อมูลป้อนกลับเพื่อปรับปรุงและพัฒนาการจัดการเรียนรู้</t>
  </si>
  <si>
    <t>4. หากจำนวนนักเรียนมากกว่าที่กำหนดไว้ กดแทรกเพิ่มตารางและลากสูตรต่อจากช่องด้านบน หรือติดต่อเจ้าของไฟล์เพื่อปรับปรุงได้ค่ะ</t>
  </si>
  <si>
    <t xml:space="preserve">                     1.1.2 มีความสามารถในการคิดวิเคราะห์ คิดอย่างมีวิจารณญาณ อภิปรายแลกเปลี่ยนความคิดเห็น และแก้ปัญหา</t>
  </si>
  <si>
    <t xml:space="preserve">                      1.1.6 มีความรู้ ทักษะพื้นฐาน และเจตคติที่ดีต่องานอาชีพ</t>
  </si>
  <si>
    <t>1. ให้คุณครูกรอกชื่อ - นามสกุลนักเรียนในหน้าข้อมูลนักเรียน เมื่อกรอกแล้วข้อมูลนักเรียนจะลิ้งไปสู่หน้าอื่น ๆ ค่ะ</t>
  </si>
  <si>
    <t>3. หากจำนวนนักเรียนไม่ถึงตามจำนวนที่กำหนดไว้ ให้คลุมตารางส่วนเกินและกดลบข้อมูลออก ด้วยปุ่ม Delete หรือกดลบตาราง</t>
  </si>
  <si>
    <t>ลงชื่อ…………………………………..</t>
  </si>
  <si>
    <t>()</t>
  </si>
  <si>
    <t>ครูประจำชั้น</t>
  </si>
  <si>
    <t>1. ให้คุณครูกรอกชื่อโรงเรียน ครูประจำชั้น และชื่อผู้อำนวยการสถานศึกษาในหน้าข้อมูลพื้นฐาน เมื่อกรอกแล้วข้อมูลในหน้านี้แล้ว จะลิ้งไปสู่หน้าอื่น ๆ ค่ะ</t>
  </si>
  <si>
    <t>A205210201210199212183194210</t>
  </si>
  <si>
    <t>ข้อมูลพื้นฐานสถานศึกษา</t>
  </si>
  <si>
    <t>โรงเรียน :</t>
  </si>
  <si>
    <t>ตำแหน่ง :</t>
  </si>
  <si>
    <t>ผู้อำนวยการ :</t>
  </si>
  <si>
    <t>ผู้อำนวยการโรงเรียน</t>
  </si>
  <si>
    <t>ครูประจำชั้น :</t>
  </si>
  <si>
    <t>สรุปการเก็บข้อมูลงานประกันคุณภาพภายในระดับการศึกษาขั้นพื้นฐาน</t>
  </si>
  <si>
    <t>ลงชื่อ……………………………………………</t>
  </si>
  <si>
    <t>* ช่องโรงเรียน ใส่คำว่า โรงเรียน ด้วยนะคะ</t>
  </si>
  <si>
    <t>** ช่อง ชื่อครูประจำชั้น ใส่วงเล็บด้วยนะคะ</t>
  </si>
  <si>
    <t>*** ช่อง ชื่อผู้อำนวยการ ใส่วงเล็บด้วยนะคะ</t>
  </si>
  <si>
    <t>คะแนนเฉลี่ย</t>
  </si>
  <si>
    <t>รวมทั้งหมดเฉลี่ย (ร้อยละ)</t>
  </si>
  <si>
    <t>ประวัติศาสตร์</t>
  </si>
  <si>
    <t>ภาษาไทย</t>
  </si>
  <si>
    <t>คณิตศาสตร์</t>
  </si>
  <si>
    <t>วิทยาศาสตร์ฯ</t>
  </si>
  <si>
    <t>สังคมศึกษาฯ</t>
  </si>
  <si>
    <t>สุขศึกษาฯ</t>
  </si>
  <si>
    <t>การงานอาชีพ</t>
  </si>
  <si>
    <t>ภาษาต่างประเทศ</t>
  </si>
  <si>
    <t>การคิดวิเคราะห์ (5)</t>
  </si>
  <si>
    <t>การคิดอย่างมีวิจารณญาณ (5)</t>
  </si>
  <si>
    <t>การอภิปรายแลกเปลี่ยนความคิดเห็น (5)</t>
  </si>
  <si>
    <t>การแก้ปัญหา (5)</t>
  </si>
  <si>
    <t>เกณฑ์การประเมิน</t>
  </si>
  <si>
    <t>ยอดเยี่ยม (5)</t>
  </si>
  <si>
    <t>ดีเลิศ (4)</t>
  </si>
  <si>
    <t>ดี (3)</t>
  </si>
  <si>
    <t>ปานกลาง (2)</t>
  </si>
  <si>
    <t>กำลังพัฒนา (1)</t>
  </si>
  <si>
    <t>เกณฑ์การประเมิน การคิดวิเคราะห์</t>
  </si>
  <si>
    <t>การคิดวิเคราะห์</t>
  </si>
  <si>
    <t>รวมคะแนน</t>
  </si>
  <si>
    <t xml:space="preserve">                1.1.2 มีความสามารถในการคิดวิเคราะห์ คิดอย่างมีวิจารณญาณ อภิปรายแลกเปลี่ยนความคิดเห็น และแก้ปัญหา</t>
  </si>
  <si>
    <t xml:space="preserve"> นักเรียนมีความสามารถในการคิดวิเคราะห์                                                             </t>
  </si>
  <si>
    <t>นักเรียนสามารถคิดวิเคราะห์ได้ แต่ขาดองค์ประกอบอื่น ๆ 1 องค์ประกอบ</t>
  </si>
  <si>
    <t>นักเรียนสามารถคิดวิเคราะห์ได้ แต่ขาดองค์ประกอบอื่น ๆ 2 องค์ประกอบ</t>
  </si>
  <si>
    <t>นักเรียนสามารถคิดวิเคราะห์ได้ แต่ขาดองค์ประกอบอื่น ๆ 3 องค์ประกอบ</t>
  </si>
  <si>
    <t>นักเรียนสามารถคิดวิเคราะห์ได้ แต่ขาดองค์ประกอบอื่น ๆ 4 องค์ประกอบ</t>
  </si>
  <si>
    <t xml:space="preserve"> นักเรียนสามารถคิดวิเคราะห์ได้ครบถ้วนตามองค์ประกอบต่อไปนี้            1. คิดอย่างมีระบบและสรุปประเด็นสำคัญได้          2. วินิจฉัยตัดสินใจด้วยตนเอง ในสิ่งที่ดีและถูกต้อง   3. สามารถเชื่อมโยงความสัมพันธ์ของเรื่องราว เหตุการณ์ของเรื่องที่อ่าน     4. แยกแยะข้อเท็จจริงจากการฟังและการดูได้ถูกต้อง ชัดเจน มีเหตุผล              5. สามารถนำเสนอสาระความคิดในการนำไปใช้ในชีวิตประจำวันได้เหมาะสม</t>
  </si>
  <si>
    <t>การคิดอย่างมีวิจารณญาณ</t>
  </si>
  <si>
    <t xml:space="preserve"> นักเรียนมีความสามารถในการคิดอย่างมีวิจารณญาณ                                                             </t>
  </si>
  <si>
    <t>นักเรียนสามารถคิดอย่างมีวิจารณญาณได้ แต่ขาดองค์ประกอบอื่น ๆ 1 องค์ประกอบ</t>
  </si>
  <si>
    <t>นักเรียนสามารถคิดอย่างมีวิจารณญาณได้ แต่ขาดองค์ประกอบอื่น ๆ 2 องค์ประกอบ</t>
  </si>
  <si>
    <t>นักเรียนสามารถคิดอย่างมีวิจารณญาณได้ แต่ขาดองค์ประกอบอื่น ๆ 3 องค์ประกอบ</t>
  </si>
  <si>
    <t>นักเรียนสามารถคิดอย่างมีวิจารณญาณได้ แต่ขาดองค์ประกอบอื่น ๆ 4 องค์ประกอบ</t>
  </si>
  <si>
    <t xml:space="preserve"> นักเรียนสามารถคิดอย่างมีวิจารณญาณได้ครบถ้วนตามองค์ประกอบต่อไปนี้      1. สามารถแสวงหาข้อมูลเพิ่มเติมที่เกี่ยวข้องได้          2. เปรียบเทียบรายละเอียดของข้อมูลนั้นอย่างรอบคอบ                3. ตรวจสอบแหล่งที่มาของข้อมูลและควรอ้างอิงได้     4. ศึกษารายละเอียดเกี่ยวกับประเด็นคำถามอย่างรอบด้าน                5. สามารถสรุปองค์ความรู้ใหม่ที่เกิดจากการเรียนรู้</t>
  </si>
  <si>
    <t>เกณฑ์การประเมิน การคิดอย่างมีวิจารณญาณ</t>
  </si>
  <si>
    <t>เกณฑ์การประเมิน การอภิปรายแลกเปลี่ยนความคิดเห็น</t>
  </si>
  <si>
    <t>การอภิปรายแลกเปลี่ยนความคิดเห็น</t>
  </si>
  <si>
    <t xml:space="preserve"> นักเรียนมีความสามารถในการอภิปรายแลกเปลี่ยนความคิดเห็น                                                             </t>
  </si>
  <si>
    <t>นักเรียนสามารถอภิปรายแลกเปลี่ยนความคิดเห็นได้ แต่ขาดองค์ประกอบอื่น ๆ 1 องค์ประกอบ</t>
  </si>
  <si>
    <t>นักเรียนสามารถอภิปรายแลกเปลี่ยนความคิดเห็นได้ แต่ขาดองค์ประกอบอื่น ๆ 2 องค์ประกอบ</t>
  </si>
  <si>
    <t>นักเรียนสามารถอภิปรายแลกเปลี่ยนความคิดเห็นได้ แต่ขาดองค์ประกอบอื่น ๆ 3 องค์ประกอบ</t>
  </si>
  <si>
    <t>นักเรียนสามารถอภิปรายแลกเปลี่ยนความคิดเห็นได้ แต่ขาดองค์ประกอบอื่น ๆ 4 องค์ประกอบ</t>
  </si>
  <si>
    <t>เกณฑ์การประเมิน การแก้ปัญหา</t>
  </si>
  <si>
    <t xml:space="preserve"> นักเรียนสามารถอภิปรายแลกเปลี่ยนความคิดเห็นได้ครบถ้วนตามองค์ประกอบต่อไปนี้                      1. สามารถวิเคราะห์ข้อมูลเพื่อใช้อภิปรายแลกเปลี่ยนความคิดเห็น                2. อภิปรายแลกเปลี่ยนความคิดเห็นโดยมีเหตุผลประกอบ                    3. อภิปรายแลกเปลี่ยนความคิดเห็นได้ตรงประเด็น 4. อภิปรายแลกเปลี่ยนความคิดเห็นอย่างมั่นใจ     5. ยอมรับฟังความคิดเห็นของผู้อื่น</t>
  </si>
  <si>
    <t xml:space="preserve"> นักเรียนมีความสามารถในการแก้ปัญหา                                                             </t>
  </si>
  <si>
    <t>นักเรียนสามารถแก้ปัญหาได้เหมาะสม แต่ขาดองค์ประกอบอื่น ๆ 1 องค์ประกอบ</t>
  </si>
  <si>
    <t>นักเรียนสามารถแก้ปัญหาได้เหมาะสม แต่ขาดองค์ประกอบอื่น ๆ 2 องค์ประกอบ</t>
  </si>
  <si>
    <t>นักเรียนสามารถแก้ปัญหาได้เหมาะสม แต่ขาดองค์ประกอบอื่น ๆ 3 องค์ประกอบ</t>
  </si>
  <si>
    <t>นักเรียนสามารถแก้ปัญหาได้เหมาะสม แต่ขาดองค์ประกอบอื่น ๆ 4 องค์ประกอบ</t>
  </si>
  <si>
    <t>การแก้ปัญหา</t>
  </si>
  <si>
    <t xml:space="preserve"> นักเรียนสามารถแก้ปัญหาได้เหมาะสมครบถ้วนตามองค์ประกอบต่อไปนี้        1. สามารถแก้ปัญหาและอุปสรรคต่าง ๆ ที่เผชิญได้  2. ใช้เหตุผลในการแก้ปัญหา3. แสวงหาความรู้ ประยุกต์ความรู้มาใช้ในการป้องกันและแก้ไขปัญหา            4. วิเคราะห์ พิจารณาประเด็นปัญหาอย่างรอบคอบ 5. สามารถตัดสินใจได้เหมาะสมตามวัย</t>
  </si>
  <si>
    <t>ความคิดริเริ่มและความเป็นนวัตกรรม (5)</t>
  </si>
  <si>
    <t>การวางแผนงานและการออกแบบ</t>
  </si>
  <si>
    <t>การวางแผนงานและการออกแบบ (5)</t>
  </si>
  <si>
    <t>การดำเนินการจัดทำนวัตกรรม (5)</t>
  </si>
  <si>
    <t xml:space="preserve">                           1.1.3 มีความสามารถในการสร้างนวัตกรรม</t>
  </si>
  <si>
    <t>เกณฑ์การประเมิน ความคิดริเริ่มและความเป็นนวัตกรรม</t>
  </si>
  <si>
    <t>ความคิดริเริ่มและนวัตกรรม</t>
  </si>
  <si>
    <t xml:space="preserve"> นักเรียนมีความคิดริเริ่มและสร้างผลงานที่มีความเป็นนวัตกรรม                                                             </t>
  </si>
  <si>
    <t xml:space="preserve"> นักเรียนมีความคิดริเริ่มและสร้างผลงานที่มีความเป็นนวัตกรรมได้ครบถ้วนตามองค์ประกอบต่อไปนี้   1. มีความคิดริเริ่มสร้างสรรค์และจินตนาการ 2. มีทักษะด้านการคิดค้นและการประดิษฐ์            3. มีความเป็นนวัตกรรมด้านความแปลกใหม่        4. มีความเป็นนวัตกรรมที่สามารถใช้ได้จริง           5. สามารถนำไปใช้ในชีวิตประจำวันได้</t>
  </si>
  <si>
    <t>นักเรียนมีความคิดริเริ่มและสร้างผลงานที่มีความเป็นนวัตกรรมได้ แต่ขาดองค์ประกอบอื่น ๆ 1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</si>
  <si>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2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</si>
  <si>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3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</si>
  <si>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4 องค์ประกอบ</t>
  </si>
  <si>
    <t>เกณฑ์การประเมิน การวางแผนงานและการออกแบบ</t>
  </si>
  <si>
    <t xml:space="preserve"> นักเรียนมีความสามารถในการวางแผนงานและการออกแบบ                                                   </t>
  </si>
  <si>
    <t xml:space="preserve"> นักเรียนสามารถวางแผนงานและออกแบบนวัตกรรมได้ครบถ้วนตามองค์ประกอบต่อไปนี้         1. วางแผนจากวัตถุประสงค์ และปัญหาที่ได้กำหนดขึ้น                 2. วางแผนการดำเนินงานอย่างเป็นระบบ               3. ออกแบบนวัตกรรมที่สอดคล้องกับแนวคิดทางวิทยาศาสตร์ คณิตศาสตร์และเทคโนโลยี                4. ออกแบบโดยใช้วัสดุอุปกรณ์ที่เหมาะสมและปลอดภัย                     5. สามารถนำไปประยุกต์ใช้ได้จริง</t>
  </si>
  <si>
    <t>นักเรียนสามารถวางแผนงานและออกแบบนวัตกรรมได้ แต่ขาดองค์ประกอบอื่น ๆ    1 องค์ประกอบ</t>
  </si>
  <si>
    <t>นักเรียนสามารถวางแผนงานและออกแบบนวัตกรรมได้ แต่ขาดองค์ประกอบอื่น ๆ    2 องค์ประกอบ</t>
  </si>
  <si>
    <t>นักเรียนสามารถวางแผนงานและออกแบบนวัตกรรมได้ แต่ขาดองค์ประกอบอื่น ๆ    3 องค์ประกอบ</t>
  </si>
  <si>
    <t>นักเรียนสามารถวางแผนงานและออกแบบนวัตกรรมได้ แต่ขาดองค์ประกอบอื่น ๆ    4 องค์ประกอบ</t>
  </si>
  <si>
    <t>เกณฑ์การประเมิน การดำเนินการจัดทำนวัตกรรม</t>
  </si>
  <si>
    <t>การดำเนินการจัดทำนวัตกรรม</t>
  </si>
  <si>
    <t xml:space="preserve"> นักเรียนมีความสามารถในการดำเนินการจัดทำนวัตกรรม                                                            </t>
  </si>
  <si>
    <t xml:space="preserve"> นักเรียนสามารถดำเนินการจัดทำนวัตกรรมได้ครบถ้วนตามองค์ประกอบต่อไปนี้    1. เลือกใช้วัสดุอุปกรณ์และเครื่องมืออย่างเหมาะสมกับนวัตกรรม                    2. มีการประเมินผลงานอย่างรอบด้านสม่ำเสมอ      3. ปรับปรุง แก้ไข พัฒนาชิ้นงานตามคำแนะนำสม่ำเสมอ                    4. มีความมุ่งมั่น ตั้งใจในการทำงาน                   5. รับผิดชอบต่อการทำงานที่ได้รับมอบหมาย</t>
  </si>
  <si>
    <t>นักเรียนสามารถดำเนินการจัดทำนวัตกรรมได้ แต่ขาดองค์ประกอบอื่น ๆ 1 องค์ประกอบ</t>
  </si>
  <si>
    <t>นักเรียนสามารถดำเนินการจัดทำนวัตกรรมได้ แต่ขาดองค์ประกอบอื่น ๆ 2 องค์ประกอบ</t>
  </si>
  <si>
    <t>นักเรียนสามารถดำเนินการจัดทำนวัตกรรมได้ แต่ขาดองค์ประกอบอื่น ๆ 3 องค์ประกอบ</t>
  </si>
  <si>
    <t>นักเรียนสามารถดำเนินการจัดทำนวัตกรรมได้ แต่ขาดองค์ประกอบอื่น ๆ 4 องค์ประกอบ</t>
  </si>
  <si>
    <t>ความสามารถในการใช้เทคโนโลยี (5)</t>
  </si>
  <si>
    <t>ความสามารถในการสื่อสาร (5)</t>
  </si>
  <si>
    <t>เกณฑ์การประเมิน ความสามารถในการใช้เทคโนโลยี</t>
  </si>
  <si>
    <t xml:space="preserve">                           1.1.4 มีความสามารถในการใช้เทคโนโลยีสารสนเทศและการสื่อสาร</t>
  </si>
  <si>
    <t>ความสามารถในการใช้เทคโนโลยี</t>
  </si>
  <si>
    <t xml:space="preserve"> นักเรียนมีความสามารถในการใช้เทคโนโลยี                                                             </t>
  </si>
  <si>
    <t xml:space="preserve"> นักเรียนมีความสามารถในการใช้เทคโนโลยีได้ครบถ้วนตามองค์ประกอบต่อไปนี้     1. เลือกและใช้เทคโนโลยีได้เหมาะสมตามวัย                2. เลือกและใช้เทคโนโลยีที่เหมาะสมในการการสืบค้น ค้นคว้า รวบรวมความรู้ได้ด้วยตนเอง                        3. เลือกและใช้เทคโนโลยีที่เหมาะสมในการรับและส่งสาร                                 4. สามารถนำเทคโนโลยีไปใช้พัฒนาตนเอง                 5. มีคุณธรรม จริยธรรมในการใช้เทคโนโลยี</t>
  </si>
  <si>
    <t>นักเรียนมีความสามารถในการใช้เทคโนโลยี แต่ขาดองค์ประกอบอื่น ๆ 1 องค์ประกอบ</t>
  </si>
  <si>
    <t>นักเรียนมีความสามารถในการใช้เทคโนโลยี แต่ขาดองค์ประกอบอื่น ๆ 2 องค์ประกอบ</t>
  </si>
  <si>
    <t>นักเรียนมีความสามารถในการใช้เทคโนโลยี แต่ขาดองค์ประกอบอื่น ๆ 3 องค์ประกอบ</t>
  </si>
  <si>
    <t>นักเรียนมีความสามารถในการใช้เทคโนโลยี แต่ขาดองค์ประกอบอื่น ๆ 4 องค์ประกอบ</t>
  </si>
  <si>
    <t>เกณฑ์การประเมิน ความสามารถในการสื่อสาร</t>
  </si>
  <si>
    <t>ความสามารถในการสื่อสาร</t>
  </si>
  <si>
    <t xml:space="preserve"> นักเรียนมีความสามารถในการสื่อสาร                                              </t>
  </si>
  <si>
    <t xml:space="preserve"> นักเรียนสามารถสื่อสารได้ครบถ้วนตามองค์ประกอบต่อไปนี้                              1. มีความสามารถในการรับส่ง สารที่ชัดเจน ตรงประเด็น                            2. มีความสามารถในการถ่ายทอดความรู้ ความคิด ความเข้าใจของตนเอง 
3. ใช้ภาษาในการสื่อสารที่ถูกต้อง                             4. ใช้ภาษาในการสื่อสารที่เหมาะสมกับกาลเทศะและบุคคล                              5. สามารถสื่อสารได้เป็นประโยชน์ต่อตนเองและผู้อื่น</t>
  </si>
  <si>
    <t>นักเรียนสามารถสื่อสารได้ แต่ขาดองค์ประกอบอื่น ๆ 1 องค์ประกอบ</t>
  </si>
  <si>
    <t>นักเรียนสามารถสื่อสารได้ แต่ขาดองค์ประกอบอื่น ๆ 2 องค์ประกอบ</t>
  </si>
  <si>
    <t>นักเรียนสามารถสื่อสารได้ แต่ขาดองค์ประกอบอื่น ๆ 3 องค์ประกอบ</t>
  </si>
  <si>
    <t>นักเรียนสามารถสื่อสารได้ แต่ขาดองค์ประกอบอื่น ๆ 4 องค์ประกอบ</t>
  </si>
  <si>
    <t>เกณฑ์การประเมิน ด้านความรู้</t>
  </si>
  <si>
    <t xml:space="preserve">                           1.1.6 มีความรู้ ทักษะพื้นฐาน และเจตคติที่ดีต่องานอาชีพ</t>
  </si>
  <si>
    <t>ด้านความรู้</t>
  </si>
  <si>
    <t xml:space="preserve"> นักเรียนมีความรู้เกี่ยวกับงานอาชีพ                                                             </t>
  </si>
  <si>
    <t xml:space="preserve"> นักเรียนมีความรู้เกี่ยวกับงานอาชีพครบถ้วนตามองค์ประกอบต่อไปนี้            1. มีความรู้และสนใจในอาชีพสุจริต                        2. มีความรู้เกี่ยวกับลักษณะของงานอาชีพ                    3. มีความรู้ความเข้าใจในแนวทางการเลือกอาชีพ        4. มีความรู้เกี่ยวกับการปฏิบัติงานของแต่ละอาชีพ    5. มีความรู้ที่สามารถนำไปใช้ในการประกอบอาชีพที่สนใจ</t>
  </si>
  <si>
    <t>นักเรียนมีความรู้เกี่ยวกับงานอาชีพ แต่ขาดองค์ประกอบอื่น ๆ 1 องค์ประกอบ</t>
  </si>
  <si>
    <t>นักเรียนมีความรู้เกี่ยวกับงานอาชีพ แต่ขาดองค์ประกอบอื่น ๆ 2 องค์ประกอบ</t>
  </si>
  <si>
    <t>นักเรียนมีความรู้เกี่ยวกับงานอาชีพ แต่ขาดองค์ประกอบอื่น ๆ 3 องค์ประกอบ</t>
  </si>
  <si>
    <t>นักเรียนมีความรู้เกี่ยวกับงานอาชีพ แต่ขาดองค์ประกอบอื่น ๆ 4 องค์ประกอบ</t>
  </si>
  <si>
    <t>เกณฑ์การประเมิน ด้านทักษะในงานอาชีพ</t>
  </si>
  <si>
    <t>ด้านทักษะในงานอาชีพ</t>
  </si>
  <si>
    <t xml:space="preserve"> นักเรียนมีทักษะในงานอาชีพที่สนใจ                                           </t>
  </si>
  <si>
    <t xml:space="preserve"> นักเรียนมีทักษะในงานอาชีพที่สนใจ ครบถ้วนตามองค์ประกอบต่อไปนี้            1. มีทักษะกระบวนการทำงานและลงมือปฏิบัติงาน   2. มีทักษะกระบวนการแก้ปัญหา 
 3. มีทักษะการแสวงหาความรู้เพื่อนำมาใช้ในการทำงาน                              4. มีทักษะการทำงานร่วมกับผู้อื่น                         5. มีทักษะการจัดการงานอาชีพที่เป็นระบบ</t>
  </si>
  <si>
    <t>นักเรียนมีทักษะในงานอาชีพที่สนใจ แต่ขาดองค์ประกอบอื่น ๆ 1 องค์ประกอบ</t>
  </si>
  <si>
    <t>นักเรียนมีทักษะในงานอาชีพที่สนใจ แต่ขาดองค์ประกอบอื่น ๆ 2 องค์ประกอบ</t>
  </si>
  <si>
    <t>นักเรียนมีทักษะในงานอาชีพที่สนใจ แต่ขาดองค์ประกอบอื่น ๆ 3 องค์ประกอบ</t>
  </si>
  <si>
    <t>นักเรียนมีทักษะในงานอาชีพที่สนใจ แต่ขาดองค์ประกอบอื่น ๆ 4 องค์ประกอบ</t>
  </si>
  <si>
    <t>เกณฑ์การประเมิน ด้านเจตคติที่ดีต่องานอาชีพ</t>
  </si>
  <si>
    <t>ด้านเจตคติที่ดีต่องานอาชีพ</t>
  </si>
  <si>
    <t xml:space="preserve"> นักเรียนมีเจตคติที่ดีต่องานอาชีพที่สนใจ                                           </t>
  </si>
  <si>
    <t>นักเรียนมีเจตคติที่ดีต่องานอาชีพที่สนใจ แต่ขาดองค์ประกอบอื่น ๆ 1 องค์ประกอบ</t>
  </si>
  <si>
    <t>นักเรียนมีเจตคติที่ดีต่องานอาชีพที่สนใจ แต่ขาดองค์ประกอบอื่น ๆ 2 องค์ประกอบ</t>
  </si>
  <si>
    <t>นักเรียนมีเจตคติที่ดีต่องานอาชีพที่สนใจ แต่ขาดองค์ประกอบอื่น ๆ 3 องค์ประกอบ</t>
  </si>
  <si>
    <t>นักเรียนมีเจตคติที่ดีต่องานอาชีพที่สนใจ แต่ขาดองค์ประกอบอื่น ๆ 4 องค์ประกอบ</t>
  </si>
  <si>
    <t>ด้านความรู้ (5)</t>
  </si>
  <si>
    <t>ด้านทักษะ (5)</t>
  </si>
  <si>
    <t>ด้านเจตคติ (5)</t>
  </si>
  <si>
    <t xml:space="preserve"> นักเรียนมีเจตคติที่ดีต่องานอาชีพที่สนใจ ครบถ้วนตามองค์ประกอบต่อไปนี้            1. แสดงความรู้สึกที่ดีและสนับสนุนอาชีพสุจริต           2. เห็นคุณค่าและความสำคัญของอาชีพสุจริตที่สนใจ 
 3. มีความซื่อสัตย์สุจริตในการประกอบอาชีพ              4. มีวินัยและความรับผิดชอบต่องานอาชีพที่สนใจ                                 5. ตระหนักและเห็นความสำคัญของจรรยาบรรณวิชาชีพ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</si>
  <si>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</si>
  <si>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</si>
  <si>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</si>
  <si>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</si>
  <si>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 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</si>
  <si>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</si>
  <si>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</si>
  <si>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</si>
  <si>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1. แต่งกายและมีมารยาทงดงามแบบไทย มีสัมมาคารวะ กตัญญูกตเวทีต่อผู้มีพระคุณ</t>
  </si>
  <si>
    <t>2. ร่วมกิจกรรมที่เกี่ยวข้องกับประเพณี ศิลปะ และวัฒนธรรมไทย</t>
  </si>
  <si>
    <t>3. ใช้ภาษาไทยและเลขไทยในการสื่อสารได้อย่างถูกต้องเหมาะสม</t>
  </si>
  <si>
    <t>4. นำภูมิปัญญาไทยมาใช้ให้เหมาะสมในวิถีชีวิต</t>
  </si>
  <si>
    <t>5. ร่วมกิจกรรมที่เกี่ยวข้องกับภูมิปัญญาไทย</t>
  </si>
  <si>
    <t>ยอมรับฟังเหตุผลของผู้อื่น</t>
  </si>
  <si>
    <t>ยอมรับความคิดเห็นที่แตกต่าง</t>
  </si>
  <si>
    <t>ปฏิบัติกับทุกคนอย่างเท่าเทียม</t>
  </si>
  <si>
    <t>มีมนุษยสัมพันธ์ที่ดี</t>
  </si>
  <si>
    <t>ปรับตัวและอยู่ร่วมกับผู้อื่นได้อย่างมีความสุข</t>
  </si>
  <si>
    <t>มีสุขนิสัยในการดูแลสุขภาพและออกกำลังกายสม่ำเสมอ</t>
  </si>
  <si>
    <t>มีพัฒนาการทางร่างกายและการเจริญเติบโตตามเกณฑ์มาตรฐาน</t>
  </si>
  <si>
    <t>เห็นคุณค่าในตนเอง มีความมั่นใจ กล้าแสดงออกอย่างเหมาะสม</t>
  </si>
  <si>
    <t>มีมนุษยสัมพันธ์ที่ดีและอยู่ร่วมกับผู้อื่นอย่างมีความสุข</t>
  </si>
  <si>
    <t>ประเด็นพิจารณาที่ 1.2 คุณลักษณะที่พึงประสงค์ของผู้เรียน</t>
  </si>
  <si>
    <t xml:space="preserve">                           1.2.4 มีสุขภาวะทางร่างกาย และจิตสังคม</t>
  </si>
  <si>
    <t>เกณฑ์การประเมิน สุขนิสัยในการดูแลสุขภาพและออกกำลังกายสม่ำเสมอ</t>
  </si>
  <si>
    <t xml:space="preserve"> นักเรียนมีสุขนิสัยในการดูแลสุขภาพและออกกำลังกายสม่ำเสมอ                                                             </t>
  </si>
  <si>
    <t>ประเด็น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</si>
  <si>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และเข้าร่วมกิจกรรมการออกกำลังกายอย่างสม่ำเสมอ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</si>
  <si>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เข้าร่วมกิจกรรมการออกกำลังกายด้วยความกระตือรือร้นอย่างสม่ำเสมอ และปฏิบัติตนจนเป็นนิสัย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</si>
  <si>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และเข้าร่วมกิจกรรมการออกกำลังกายบ้างบางครั้ง</t>
  </si>
  <si>
    <t>นักเรียนแต่งกายสะอาดเรียบร้อย เครื่องใช้ส่วนตัวไม่ค่อยสะอาด ปฏิบัติตนตามสุขบัญญัติ 10 ประการไม่ครบถ้วน และเข้าร่วมกิจกรรมการออกกำลังกายบ้างบางครั้ง</t>
  </si>
  <si>
    <t>นักเรียนแต่งกายไม่ค่อยสะอาดเรียบร้อย เครื่องใช้ส่วนตัวไม่ค่อยสะอาด ปฏิบัติตนตามสุขบัญญัติ 10 ประการไม่ครบถ้วน และเข้าร่วมกิจกรรมการออกกำลังกายน้อยครั้ง</t>
  </si>
  <si>
    <t>เกณฑ์พิจารณา</t>
  </si>
  <si>
    <t>เกณฑ์การประเมิน พัฒนาการทางร่างกายและการเจริญเติบโตตามเกณฑ์มาตรฐาน</t>
  </si>
  <si>
    <t xml:space="preserve"> นักเรียนมีพัฒนาการทางร่างกายและการเจริญเติบโตตามเกณฑ์มาตรฐาน                                                             </t>
  </si>
  <si>
    <t>นักเรียนมีน้ำหนัก ส่วนสูงและพัฒนาการทางร่างกายเจริญเติบโตไม่เป็นไปตามเกณฑ์มาตรฐานของกรมอนามัย และมีสมรรถภาพทางกายไม่เป็นไปตามเกณฑ์มาตรฐาน</t>
  </si>
  <si>
    <t>นักเรียนมีน้ำหนัก ส่วนสูงและพัฒนาการทางร่างกายเจริญเติบโตไม่เป็นไปตามเกณฑ์มาตรฐานของกรมอนามัย และมีสมรรถภาพทางกายเป็นไปตามเกณฑ์มาตรฐาน</t>
  </si>
  <si>
    <t>นักเรียนมีน้ำหนัก ส่วนสูงและพัฒนาการทางร่างกายเจริญเติบโตเป็นไปตามเกณฑ์มาตรฐานของกรมอนามัย และมีสมรรถภาพทางกายเป็นไปตามเกณฑ์มาตรฐาน</t>
  </si>
  <si>
    <t>นักเรียนมีน้ำหนัก ส่วนสูงและพัฒนาการทางร่างกายเจริญเติบโตเป็นไปตามเกณฑ์มาตรฐานของกรมอนามัย และมีสมรรถภาพทางกายไม่เป็นไปตามเกณฑ์มาตรฐาน</t>
  </si>
  <si>
    <t>นักเรียนมีน้ำหนัก ส่วนสูงเป็นไปตามเกณฑ์มาตรฐานของกรมอนามัย แต่พัฒนาการทางร่างกายเจริญเติบโตไม่เป็นไปตามเกณฑ์มาตรฐาน และมีสมรรถภาพทางกายเป็นไปตามเกณฑ์มาตรฐาน</t>
  </si>
  <si>
    <t>เกณฑ์การประเมิน การเห็นคุณค่าในตนเอง มีความมั่นใจ กล้าแสดงออกอย่างเหมาะสม</t>
  </si>
  <si>
    <t xml:space="preserve"> นักเรียนเห็นคุณค่าในตนเอง มีความมั่นใจ กล้าแสดงออกอย่างเหมาะสม                                                             </t>
  </si>
  <si>
    <t xml:space="preserve">นักเรียนรู้จักและเข้าใจตนเอง มีความภาคภูมิใจในตนเอง รู้จักพัฒนาและปรับปรุงตนเองสม่ำเสมอ กล้าแสดงออกอย่างถูกต้องเหมาะสมกับเพศวัย </t>
  </si>
  <si>
    <t>นักเรียนรู้จักและเข้าใจตนเอง มีความภาคภูมิใจในตนเอง รู้จักพัฒนาและปรับปรุงตนเองสม่ำเสมอ กล้าแสดงออกอย่างถูกต้องเหมาะสมกับเพศวัย และเป็นตัวอย่างที่ดีแก่ผู้อื่น</t>
  </si>
  <si>
    <t>นักเรียนรู้จักและเข้าใจตนเอง มีความภาคภูมิใจในตนเอง รู้จักพัฒนาและปรับปรุงตนเองสม่ำเสมอ</t>
  </si>
  <si>
    <t xml:space="preserve">นักเรียนรู้จักและเข้าใจตนเอง มีความภาคภูมิใจในตนเอง รู้จักพัฒนาและปรับปรุงตนเองสม่ำเสมอ ไม่ค่อยกล้าแสดงออก </t>
  </si>
  <si>
    <t xml:space="preserve">นักเรียนรู้จักและเข้าใจตนเอง ขาดความภาคภูมิใจในตนเอง ไม่รู้จักพัฒนาและปรับปรุงตนเอง ไม่ค่อยกล้าแสดงออก </t>
  </si>
  <si>
    <t>เกณฑ์การประเมิน การมีมนุษยสัมพันธ์ที่ดีและอยู่ร่วมกับผู้อื่นอย่างมีความสุข</t>
  </si>
  <si>
    <t xml:space="preserve"> นักเรียนมีมนุษยสัมพันธ์ที่ดีและอยู่ร่วมกับผู้อื่นอย่างมีความสุข                                                             </t>
  </si>
  <si>
    <t>นักเรียนมีความสามารถในการสร้างสัมพันธ์ที่ดีกับผู้อื่น สามารถปรับตัวเข้ากับสังคม ปฏิบัติตนต่อผู้อื่นได้อย่างเหมาะสม และอยู่ร่วมกับผู้อื่นอย่างมีความสุข</t>
  </si>
  <si>
    <t>นักเรียนมีความสามารถในการสร้างสัมพันธ์ที่ดีกับผู้อื่น สามารถปรับตัวเข้ากับสังคม ปฏิบัติตนต่อผู้อื่นได้อย่างเหมาะสม</t>
  </si>
  <si>
    <t>นักเรียนมีความสามารถในการสร้างสัมพันธ์ที่ดีกับผู้อื่น สามารถปรับตัวเข้ากับสังคม รู้จักการปฏิบัติตนที่ดีต่อผู้อื่น แต่ไม่รู้จักการจัดการกับความขัดแย้ง</t>
  </si>
  <si>
    <t>นักเรียนมีความสามารถในการสร้างสัมพันธ์ที่ดีกับผู้อื่น สามารถปรับตัวเข้ากับสังคม แต่อาจเกิดปัญหาขัดแย้งกับผู้อื่นบ้างบางครั้ง</t>
  </si>
  <si>
    <t xml:space="preserve">นักเรียนมีความสามารถในการสร้างสัมพันธ์ที่ดีกับผู้อื่นได้น้อย สามารถปรับตัวเข้ากับสังคมได้บ้างบางครั้งเมื่อมีผู้ชี้แนะ กำกับ ควบคุม </t>
  </si>
  <si>
    <t>2.1 มีการใช้สื่อ เทคโนโลยีสารสนเทศและแหล่งเรียนรู้มาใช้ในการจัดการเรียนรู้</t>
  </si>
  <si>
    <t>2.2 มีการนำบริบทและภูมิปัญญาของท้องถิ่นมาบูรณาการในการจัดการเรียนรู้</t>
  </si>
  <si>
    <t>5.1 สถานศึกษาจัดให้มีชุมชนแห่งการเรียนรู้ทางวิชาชีพ โดยครูและผู้มีส่วนเกี่ยวข้องร่วมกันแลกเปลี่ยนความรู้และประสบการณ์</t>
  </si>
  <si>
    <t>5.2 การให้ข้อมูลป้อนกลับเพื่อนำไปใช้ในการปรับปรุงและพัฒนาการจัดการเรียนรู้</t>
  </si>
  <si>
    <t>ข้อมูลนักเรียนชั้น ม.2</t>
  </si>
  <si>
    <t>ความสามารถในด้านการสื่อสารของนักเรียนชั้น ม.2</t>
  </si>
  <si>
    <t>ความสามารถในด้านการคิดคำนวณของนักเรียนชั้น ม.2</t>
  </si>
  <si>
    <t>ความสามารถในการคิดวิเคราะห์ คิดอย่างมีวิจารณญาณ อภิปรายแลกเปลี่ยนและแก้ปัญหาของนักเรียนชั้น ม.2</t>
  </si>
  <si>
    <t>ความสามารถในการสร้างนวัตกรรมของนักเรียนชั้น ม.2</t>
  </si>
  <si>
    <t>ความสามารถในการใช้เทคโนโลยีสารสนเทศและการสื่อสารของนักเรียนชั้น ม.2</t>
  </si>
  <si>
    <t>ผลสัมฤทธิ์ทางการเรียนตามหลักสูตรสถานศึกษาของนักเรียนชั้น ม.2</t>
  </si>
  <si>
    <t>ความรู้ ทักษะพื้นฐานและเจตคติที่ดีต่องานอาชีพของนักเรียนชั้น ม.2</t>
  </si>
  <si>
    <t>คุณลักษณะและค่านิยมที่ดีตามที่สถานศึกษากำหนดของนักเรียนชั้น ม.2</t>
  </si>
  <si>
    <t>ความภูมิใจในท้องถิ่นและความเป็นไทยของนักเรียนชั้น ม.2</t>
  </si>
  <si>
    <t>การยอมรับที่จะอยู่ร่วมกันบนความแตกต่างและหลากหลายของนักเรียนชั้น ม.2</t>
  </si>
  <si>
    <t>สุขภาวะทางร่างกายและจิตสังคมของนักเรียนชั้น ม.2</t>
  </si>
  <si>
    <t>โรงเรียนบ้านกุดโบสถ์</t>
  </si>
  <si>
    <t>(นายสุนันท์  จงใจกลาง)</t>
  </si>
  <si>
    <t>(นางสาวเสาวนิต   แก้วรักษา)</t>
  </si>
  <si>
    <t>(นายวายุ  มาระสูตร)</t>
  </si>
  <si>
    <t>เด็กหญิงเกศเกล้า  พากพรม</t>
  </si>
  <si>
    <t>เด็กชายกันตพงศ์  จันทะศิลา</t>
  </si>
  <si>
    <t>เด็กชายจารุวัฒน์  สุวรรณทับ</t>
  </si>
  <si>
    <t>เด็กชายณัฐภูมิ  ชังเจริญ</t>
  </si>
  <si>
    <t>เด็กชายณัฐวุฒิ  ศรีแก้ว</t>
  </si>
  <si>
    <t>เด็กชายนพดล  หมายกลาง</t>
  </si>
  <si>
    <t>เด็กชายปรมัตถ์  ศักดิ์รชฏ</t>
  </si>
  <si>
    <t>เด็กชายรังสิมันตุ์  รัตนะมาลา</t>
  </si>
  <si>
    <t>เด็กชายวงเมือง  ผลวัฒน์</t>
  </si>
  <si>
    <t>เด็กหญิงขวัญจิรา  ทะรารัมย์</t>
  </si>
  <si>
    <t>เด็กหญิงนันทิกานต์  ทิพย์โกสุม</t>
  </si>
  <si>
    <t>เด็กหญิงอรปรียา  สารโคกกรวด</t>
  </si>
  <si>
    <t>เด็กชายอดิเทพ  หนูแก้ว</t>
  </si>
  <si>
    <t>เด็กหญิงสุจิรา  พินิจ</t>
  </si>
  <si>
    <t>เด็กหญิงนฤมล  ศรีเมืองช้าง</t>
  </si>
  <si>
    <t>เด็กชายสุพศิน  เสริฐกระโทก</t>
  </si>
  <si>
    <t>เด็กชายอรรถมากร กันภัย</t>
  </si>
  <si>
    <t>เด็กหญิงจิดาภา  เติมพันธ์</t>
  </si>
  <si>
    <t>เด็กหญิงยุพารัตน์  รังกระโทก</t>
  </si>
  <si>
    <t>เด็กชายราเชน  นัยเนตร</t>
  </si>
  <si>
    <t>เด็กหญิงเหมือนฝัน  ไฝกระโทก</t>
  </si>
  <si>
    <t>เด็กหญิงจุฑาธิบดิ์  น้อยศิริ</t>
  </si>
  <si>
    <t>เด็กหญิงพิมพ์ชนก  ยังกระโทก</t>
  </si>
  <si>
    <t>เด็กชายวัชรพงศ์  ฮวบเอม</t>
  </si>
  <si>
    <t>เด็กหญิงมนัสพร  วิกล</t>
  </si>
  <si>
    <t>เด็กหญิงณัฐธยาน์  ผสมโค</t>
  </si>
  <si>
    <t>เด็กหญิงวิชญาพร  ยนกลาง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</si>
</sst>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23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20"/>
      <color rgb="FFFF0000"/>
      <name val="TH SarabunPSK"/>
      <family val="2"/>
    </font>
    <font>
      <b/>
      <u/>
      <sz val="20"/>
      <color theme="1"/>
      <name val="TH SarabunPSK"/>
      <family val="2"/>
    </font>
    <font>
      <b/>
      <sz val="20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3.5"/>
      <color theme="1"/>
      <name val="TH SarabunPSK"/>
      <family val="2"/>
    </font>
    <font>
      <sz val="14"/>
      <color theme="1"/>
      <name val="TH SarabunPSK"/>
      <family val="2"/>
    </font>
    <font>
      <b/>
      <sz val="17"/>
      <color theme="1"/>
      <name val="TH SarabunPSK"/>
      <family val="2"/>
    </font>
    <font>
      <sz val="18"/>
      <color rgb="FF000000"/>
      <name val="Wingdings 2"/>
      <family val="1"/>
      <charset val="2"/>
    </font>
    <font>
      <sz val="18"/>
      <color indexed="8"/>
      <name val="TH SarabunPSK"/>
      <family val="2"/>
    </font>
    <font>
      <b/>
      <sz val="30"/>
      <color indexed="9"/>
      <name val="TH SarabunPSK"/>
      <family val="2"/>
    </font>
    <font>
      <b/>
      <sz val="22"/>
      <color indexed="9"/>
      <name val="TH SarabunPSK"/>
      <family val="2"/>
    </font>
    <font>
      <sz val="16"/>
      <color indexed="8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000000"/>
      <name val="TH SarabunPSK"/>
      <family val="2"/>
    </font>
    <font>
      <sz val="18"/>
      <color rgb="FF000000"/>
      <name val="TH SarabunPSK"/>
      <family val="2"/>
    </font>
    <font>
      <sz val="14"/>
      <color rgb="FF00000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6BCC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187" fontId="7" fillId="0" borderId="5" xfId="0" applyNumberFormat="1" applyFont="1" applyBorder="1" applyAlignment="1">
      <alignment horizontal="center"/>
    </xf>
    <xf numFmtId="187" fontId="7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7" fillId="0" borderId="5" xfId="0" applyFont="1" applyBorder="1" applyAlignme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0" fontId="11" fillId="0" borderId="0" xfId="0" applyFont="1"/>
    <xf numFmtId="0" fontId="7" fillId="0" borderId="2" xfId="0" applyFont="1" applyBorder="1" applyAlignment="1">
      <alignment wrapText="1"/>
    </xf>
    <xf numFmtId="0" fontId="7" fillId="0" borderId="2" xfId="0" applyFont="1" applyBorder="1" applyAlignment="1"/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wrapText="1"/>
    </xf>
    <xf numFmtId="0" fontId="11" fillId="0" borderId="5" xfId="0" applyFont="1" applyBorder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" fontId="7" fillId="6" borderId="5" xfId="0" applyNumberFormat="1" applyFont="1" applyFill="1" applyBorder="1" applyAlignment="1">
      <alignment horizontal="center"/>
    </xf>
    <xf numFmtId="2" fontId="7" fillId="6" borderId="5" xfId="0" applyNumberFormat="1" applyFont="1" applyFill="1" applyBorder="1" applyAlignment="1">
      <alignment horizontal="center"/>
    </xf>
    <xf numFmtId="187" fontId="7" fillId="6" borderId="5" xfId="0" applyNumberFormat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/>
    </xf>
    <xf numFmtId="187" fontId="6" fillId="6" borderId="5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textRotation="90"/>
    </xf>
    <xf numFmtId="0" fontId="8" fillId="6" borderId="7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0" applyFont="1" applyBorder="1" applyAlignment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/>
    <xf numFmtId="0" fontId="14" fillId="8" borderId="16" xfId="0" applyFont="1" applyFill="1" applyBorder="1" applyAlignment="1">
      <alignment horizontal="right" vertical="center"/>
    </xf>
    <xf numFmtId="0" fontId="14" fillId="9" borderId="17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4" fillId="8" borderId="18" xfId="0" applyFont="1" applyFill="1" applyBorder="1" applyAlignment="1">
      <alignment horizontal="right" vertical="center"/>
    </xf>
    <xf numFmtId="0" fontId="14" fillId="10" borderId="19" xfId="0" applyFont="1" applyFill="1" applyBorder="1" applyAlignment="1" applyProtection="1">
      <alignment vertical="center"/>
      <protection locked="0"/>
    </xf>
    <xf numFmtId="0" fontId="17" fillId="8" borderId="18" xfId="0" applyFont="1" applyFill="1" applyBorder="1" applyAlignment="1">
      <alignment horizontal="right" vertical="center"/>
    </xf>
    <xf numFmtId="0" fontId="14" fillId="8" borderId="20" xfId="0" applyFont="1" applyFill="1" applyBorder="1" applyAlignment="1">
      <alignment horizontal="right" vertical="center"/>
    </xf>
    <xf numFmtId="0" fontId="14" fillId="10" borderId="21" xfId="0" applyFont="1" applyFill="1" applyBorder="1" applyAlignment="1" applyProtection="1">
      <alignment vertical="center"/>
      <protection locked="0"/>
    </xf>
    <xf numFmtId="0" fontId="14" fillId="6" borderId="0" xfId="0" applyFont="1" applyFill="1"/>
    <xf numFmtId="0" fontId="14" fillId="6" borderId="0" xfId="0" applyFont="1" applyFill="1" applyAlignment="1">
      <alignment vertical="center"/>
    </xf>
    <xf numFmtId="0" fontId="14" fillId="4" borderId="9" xfId="0" applyFont="1" applyFill="1" applyBorder="1"/>
    <xf numFmtId="0" fontId="14" fillId="4" borderId="10" xfId="0" applyFont="1" applyFill="1" applyBorder="1"/>
    <xf numFmtId="0" fontId="14" fillId="4" borderId="11" xfId="0" applyFont="1" applyFill="1" applyBorder="1"/>
    <xf numFmtId="0" fontId="14" fillId="4" borderId="12" xfId="0" applyFont="1" applyFill="1" applyBorder="1"/>
    <xf numFmtId="0" fontId="14" fillId="4" borderId="12" xfId="0" applyFont="1" applyFill="1" applyBorder="1" applyAlignment="1">
      <alignment vertical="center"/>
    </xf>
    <xf numFmtId="0" fontId="14" fillId="4" borderId="20" xfId="0" applyFont="1" applyFill="1" applyBorder="1"/>
    <xf numFmtId="0" fontId="14" fillId="4" borderId="15" xfId="0" applyFont="1" applyFill="1" applyBorder="1"/>
    <xf numFmtId="0" fontId="14" fillId="4" borderId="15" xfId="0" applyFont="1" applyFill="1" applyBorder="1" applyAlignment="1">
      <alignment vertical="center"/>
    </xf>
    <xf numFmtId="0" fontId="14" fillId="4" borderId="23" xfId="0" applyFont="1" applyFill="1" applyBorder="1"/>
    <xf numFmtId="0" fontId="14" fillId="4" borderId="22" xfId="0" applyFont="1" applyFill="1" applyBorder="1"/>
    <xf numFmtId="0" fontId="18" fillId="6" borderId="0" xfId="0" applyFont="1" applyFill="1"/>
    <xf numFmtId="0" fontId="19" fillId="6" borderId="0" xfId="0" applyFont="1" applyFill="1"/>
    <xf numFmtId="0" fontId="12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9" borderId="0" xfId="0" applyFont="1" applyFill="1" applyAlignment="1">
      <alignment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1" fillId="11" borderId="4" xfId="0" applyFont="1" applyFill="1" applyBorder="1" applyAlignment="1">
      <alignment horizontal="center" vertical="center" wrapText="1"/>
    </xf>
    <xf numFmtId="187" fontId="7" fillId="6" borderId="5" xfId="0" applyNumberFormat="1" applyFont="1" applyFill="1" applyBorder="1" applyAlignment="1">
      <alignment horizontal="center"/>
    </xf>
    <xf numFmtId="1" fontId="7" fillId="0" borderId="5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15" fillId="7" borderId="13" xfId="0" applyFont="1" applyFill="1" applyBorder="1" applyAlignment="1" applyProtection="1">
      <alignment horizontal="center" vertical="center"/>
    </xf>
    <xf numFmtId="0" fontId="16" fillId="7" borderId="14" xfId="0" applyFont="1" applyFill="1" applyBorder="1" applyAlignment="1" applyProtection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8" fillId="6" borderId="4" xfId="0" applyFont="1" applyFill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horizontal="center" vertical="center" textRotation="90" wrapText="1"/>
    </xf>
    <xf numFmtId="0" fontId="9" fillId="6" borderId="4" xfId="0" applyFont="1" applyFill="1" applyBorder="1" applyAlignment="1">
      <alignment horizontal="center" vertical="center" textRotation="90" wrapText="1"/>
    </xf>
    <xf numFmtId="0" fontId="1" fillId="11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/>
    </xf>
    <xf numFmtId="2" fontId="6" fillId="4" borderId="5" xfId="0" applyNumberFormat="1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6BCC6"/>
      <color rgb="FFF5B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107096</xdr:colOff>
      <xdr:row>2</xdr:row>
      <xdr:rowOff>81493</xdr:rowOff>
    </xdr:from>
    <xdr:to>
      <xdr:col>2</xdr:col>
      <xdr:colOff>107096</xdr:colOff>
      <xdr:row>4</xdr:row>
      <xdr:rowOff>177272</xdr:rowOff>
    </xdr:to>
    <xdr:pic>
      <xdr:nvPicPr>
        <xdr:cNvPr id="2" name="xxxx">
          <a:extLst>
            <a:ext uri="{FF2B5EF4-FFF2-40B4-BE49-F238E27FC236}">
              <a16:creationId xmlns:a16="http://schemas.microsoft.com/office/drawing/2014/main" id="{2719D25C-8966-4E61-B150-5FC8232F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395818"/>
          <a:ext cx="84602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415924</xdr:colOff>
      <xdr:row>8</xdr:row>
      <xdr:rowOff>466725</xdr:rowOff>
    </xdr:from>
    <xdr:to>
      <xdr:col>21</xdr:col>
      <xdr:colOff>15875</xdr:colOff>
      <xdr:row>21</xdr:row>
      <xdr:rowOff>47625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393307E-ED57-42E0-AEA3-184BE256A2FD}"/>
            </a:ext>
          </a:extLst>
        </xdr:cNvPr>
        <xdr:cNvSpPr txBox="1"/>
      </xdr:nvSpPr>
      <xdr:spPr>
        <a:xfrm>
          <a:off x="7702549" y="2228850"/>
          <a:ext cx="5060951" cy="36449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ครูนำคะแนนเฉลี่ยจากแบบบันทึกคุณลักษณะอันพึงประสงค์มากรอกในแต่ละหัวข้อ (หัวข้อละ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คะแนน)</a:t>
          </a:r>
          <a:b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555626</xdr:colOff>
      <xdr:row>10</xdr:row>
      <xdr:rowOff>0</xdr:rowOff>
    </xdr:from>
    <xdr:to>
      <xdr:col>20</xdr:col>
      <xdr:colOff>539751</xdr:colOff>
      <xdr:row>17</xdr:row>
      <xdr:rowOff>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C2A0AB66-E475-4EC5-9AE3-EDD48249EED1}"/>
            </a:ext>
          </a:extLst>
        </xdr:cNvPr>
        <xdr:cNvSpPr txBox="1"/>
      </xdr:nvSpPr>
      <xdr:spPr>
        <a:xfrm>
          <a:off x="7842251" y="3206750"/>
          <a:ext cx="4762500" cy="1666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เกณฑ์พิจาณาสรุปผลการประเมินคุณลักษณะอันพึงประสงค์</a:t>
          </a:r>
          <a:endParaRPr lang="en-US" sz="1800" b="1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13</xdr:col>
      <xdr:colOff>396875</xdr:colOff>
      <xdr:row>22</xdr:row>
      <xdr:rowOff>111125</xdr:rowOff>
    </xdr:from>
    <xdr:to>
      <xdr:col>27</xdr:col>
      <xdr:colOff>63500</xdr:colOff>
      <xdr:row>38</xdr:row>
      <xdr:rowOff>50244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4CBCB77-E1C9-448C-8A78-A6F8E585C0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036" t="16419" r="10067"/>
        <a:stretch/>
      </xdr:blipFill>
      <xdr:spPr>
        <a:xfrm>
          <a:off x="7683500" y="6175375"/>
          <a:ext cx="9223375" cy="371736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523875</xdr:colOff>
      <xdr:row>8</xdr:row>
      <xdr:rowOff>539750</xdr:rowOff>
    </xdr:from>
    <xdr:to>
      <xdr:col>18</xdr:col>
      <xdr:colOff>123826</xdr:colOff>
      <xdr:row>20</xdr:row>
      <xdr:rowOff>184150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1163846-E978-4BE2-901A-907F12C408DC}"/>
            </a:ext>
          </a:extLst>
        </xdr:cNvPr>
        <xdr:cNvSpPr txBox="1"/>
      </xdr:nvSpPr>
      <xdr:spPr>
        <a:xfrm>
          <a:off x="7540625" y="2301875"/>
          <a:ext cx="5060951" cy="36449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ครูนำคะแนนจากแบบบันทึกคุณลักษณะอันพึงประสงค์ในหัวข้อ คุณลักษณะ  ข้อที่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7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รักความเป็นไทย มากรอกในแต่ละหัวข้อ (หัวข้อละ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คะแนน)</a:t>
          </a:r>
          <a:b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663577</xdr:colOff>
      <xdr:row>9</xdr:row>
      <xdr:rowOff>136525</xdr:rowOff>
    </xdr:from>
    <xdr:to>
      <xdr:col>17</xdr:col>
      <xdr:colOff>647702</xdr:colOff>
      <xdr:row>16</xdr:row>
      <xdr:rowOff>136525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E6C6EAD-8E39-4265-93FC-C979FB802A1D}"/>
            </a:ext>
          </a:extLst>
        </xdr:cNvPr>
        <xdr:cNvSpPr txBox="1"/>
      </xdr:nvSpPr>
      <xdr:spPr>
        <a:xfrm>
          <a:off x="7680327" y="3279775"/>
          <a:ext cx="4762500" cy="1666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</a:t>
          </a:r>
          <a:endParaRPr lang="th-TH" sz="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8</xdr:row>
      <xdr:rowOff>723900</xdr:rowOff>
    </xdr:from>
    <xdr:to>
      <xdr:col>16</xdr:col>
      <xdr:colOff>559778</xdr:colOff>
      <xdr:row>21</xdr:row>
      <xdr:rowOff>9525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BD06D33-0423-44F4-A6E4-B1FEB8A42DD7}"/>
            </a:ext>
          </a:extLst>
        </xdr:cNvPr>
        <xdr:cNvSpPr txBox="1"/>
      </xdr:nvSpPr>
      <xdr:spPr>
        <a:xfrm>
          <a:off x="7353300" y="2476500"/>
          <a:ext cx="4084028" cy="29337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 โดยมีเกณฑ์การให้คะแนนดังนี้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3 (ดีเยี่ยม)  แทนพฤติกรรมที่ปฏิบัติชัดเจนและสม่ำเสมอ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2 (ดี)        แทนพฤติกรรมที่ปฏิบัติชัดเจนและบ่อยครั้ง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1 (ผ่านเกณฑ์)      แทนพฤติกรรมที่ปฏิบัติบางครั้ง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0 (ไม่ผ่านเกณฑ์)   แทนพฤติกรรมที่ไม่ได้ปฏิบัติ</a:t>
          </a: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ดูคะแนนในวงเล็บของแต่ละหัวข้อ ก่อนให้คะแนน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</xdr:row>
      <xdr:rowOff>0</xdr:rowOff>
    </xdr:from>
    <xdr:to>
      <xdr:col>15</xdr:col>
      <xdr:colOff>655028</xdr:colOff>
      <xdr:row>16</xdr:row>
      <xdr:rowOff>734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7862469-4FE7-438F-97A1-4AA860CACF58}"/>
            </a:ext>
          </a:extLst>
        </xdr:cNvPr>
        <xdr:cNvSpPr txBox="1"/>
      </xdr:nvSpPr>
      <xdr:spPr>
        <a:xfrm>
          <a:off x="7477125" y="2095500"/>
          <a:ext cx="4084028" cy="166760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6</xdr:row>
      <xdr:rowOff>133350</xdr:rowOff>
    </xdr:from>
    <xdr:to>
      <xdr:col>13</xdr:col>
      <xdr:colOff>245453</xdr:colOff>
      <xdr:row>20</xdr:row>
      <xdr:rowOff>228600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34A2CA-EAE9-43AE-8494-6E7E6DF337F8}"/>
            </a:ext>
          </a:extLst>
        </xdr:cNvPr>
        <xdr:cNvSpPr txBox="1"/>
      </xdr:nvSpPr>
      <xdr:spPr>
        <a:xfrm>
          <a:off x="7924800" y="1171575"/>
          <a:ext cx="4084028" cy="4086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คุณครูตอบตามเกณฑ์การพิจารณา ไฟล์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word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ที่แนบมาด้วย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6</xdr:row>
      <xdr:rowOff>247650</xdr:rowOff>
    </xdr:from>
    <xdr:to>
      <xdr:col>13</xdr:col>
      <xdr:colOff>188303</xdr:colOff>
      <xdr:row>20</xdr:row>
      <xdr:rowOff>57150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3A20EDD6-799B-402B-BEA6-A4FA0D7E5FD0}"/>
            </a:ext>
          </a:extLst>
        </xdr:cNvPr>
        <xdr:cNvSpPr txBox="1"/>
      </xdr:nvSpPr>
      <xdr:spPr>
        <a:xfrm>
          <a:off x="7867650" y="1514475"/>
          <a:ext cx="4084028" cy="4086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คุณครูตอบเกณฑ์การพิจารณา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448078</xdr:colOff>
      <xdr:row>19</xdr:row>
      <xdr:rowOff>125003</xdr:rowOff>
    </xdr:from>
    <xdr:to>
      <xdr:col>6</xdr:col>
      <xdr:colOff>628650</xdr:colOff>
      <xdr:row>23</xdr:row>
      <xdr:rowOff>49241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341147A-DE8E-4F7F-8619-ED0C820AAC02}"/>
            </a:ext>
          </a:extLst>
        </xdr:cNvPr>
        <xdr:cNvSpPr txBox="1"/>
      </xdr:nvSpPr>
      <xdr:spPr>
        <a:xfrm>
          <a:off x="4067578" y="4706528"/>
          <a:ext cx="2237972" cy="8767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5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</a:t>
          </a:r>
          <a:b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(.......................................................)</a:t>
          </a:r>
        </a:p>
        <a:p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ครูประจำชั้น</a:t>
          </a:r>
          <a:endParaRPr lang="th-TH" sz="15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123824</xdr:colOff>
      <xdr:row>2</xdr:row>
      <xdr:rowOff>209550</xdr:rowOff>
    </xdr:from>
    <xdr:to>
      <xdr:col>9</xdr:col>
      <xdr:colOff>247649</xdr:colOff>
      <xdr:row>6</xdr:row>
      <xdr:rowOff>228599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3CFE3CF-CA71-4C74-AC03-E29DC8AF09E0}"/>
            </a:ext>
          </a:extLst>
        </xdr:cNvPr>
        <xdr:cNvSpPr txBox="1"/>
      </xdr:nvSpPr>
      <xdr:spPr>
        <a:xfrm>
          <a:off x="3743324" y="647700"/>
          <a:ext cx="4238625" cy="106679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กรอกชื่อ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นามสกุลของนักเรียนให้ถูกต้อง ข้อมูลหน้านี้จะลิ้งไปสู่หน้าอื่น ๆ ค่ะ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123824</xdr:colOff>
      <xdr:row>7</xdr:row>
      <xdr:rowOff>209551</xdr:rowOff>
    </xdr:from>
    <xdr:to>
      <xdr:col>14</xdr:col>
      <xdr:colOff>247649</xdr:colOff>
      <xdr:row>14</xdr:row>
      <xdr:rowOff>190500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0774DCC-764A-46B9-93B6-462877E441A3}"/>
            </a:ext>
          </a:extLst>
        </xdr:cNvPr>
        <xdr:cNvSpPr txBox="1"/>
      </xdr:nvSpPr>
      <xdr:spPr>
        <a:xfrm>
          <a:off x="7515224" y="1647826"/>
          <a:ext cx="4238625" cy="174307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คะแนนภาษาไทย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คะแนนอังกฤษ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13</xdr:col>
      <xdr:colOff>123825</xdr:colOff>
      <xdr:row>15</xdr:row>
      <xdr:rowOff>76200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A75D4CB-BD83-426F-B3F8-ECB6E5AA5518}"/>
            </a:ext>
          </a:extLst>
        </xdr:cNvPr>
        <xdr:cNvSpPr txBox="1"/>
      </xdr:nvSpPr>
      <xdr:spPr>
        <a:xfrm>
          <a:off x="7324725" y="2362200"/>
          <a:ext cx="4238625" cy="15049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วิชาคณิตศาสตร์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461283</xdr:colOff>
      <xdr:row>8</xdr:row>
      <xdr:rowOff>251278</xdr:rowOff>
    </xdr:from>
    <xdr:to>
      <xdr:col>17</xdr:col>
      <xdr:colOff>0</xdr:colOff>
      <xdr:row>13</xdr:row>
      <xdr:rowOff>135165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01F9781-897B-41B7-9CC7-8DF40EBE5F30}"/>
            </a:ext>
          </a:extLst>
        </xdr:cNvPr>
        <xdr:cNvSpPr txBox="1"/>
      </xdr:nvSpPr>
      <xdr:spPr>
        <a:xfrm>
          <a:off x="7514319" y="1997528"/>
          <a:ext cx="4981574" cy="16414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ครูประเมินความสามารถของนักเรียนตามหัวข้อที่กำหนด  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0</xdr:rowOff>
    </xdr:from>
    <xdr:to>
      <xdr:col>15</xdr:col>
      <xdr:colOff>323850</xdr:colOff>
      <xdr:row>15</xdr:row>
      <xdr:rowOff>200026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4FA967DD-1AE7-4922-9866-02376EDDC23A}"/>
            </a:ext>
          </a:extLst>
        </xdr:cNvPr>
        <xdr:cNvSpPr txBox="1"/>
      </xdr:nvSpPr>
      <xdr:spPr>
        <a:xfrm>
          <a:off x="7305674" y="2476500"/>
          <a:ext cx="4419601" cy="16287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ครูประเมินความสามารถของนักเรียนตามหัวข้อที่กำหนด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514349</xdr:colOff>
      <xdr:row>8</xdr:row>
      <xdr:rowOff>161925</xdr:rowOff>
    </xdr:from>
    <xdr:to>
      <xdr:col>14</xdr:col>
      <xdr:colOff>581025</xdr:colOff>
      <xdr:row>15</xdr:row>
      <xdr:rowOff>123825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4E80700-0C9E-438A-8CA2-7BA667B5726B}"/>
            </a:ext>
          </a:extLst>
        </xdr:cNvPr>
        <xdr:cNvSpPr txBox="1"/>
      </xdr:nvSpPr>
      <xdr:spPr>
        <a:xfrm>
          <a:off x="8315324" y="1914525"/>
          <a:ext cx="4181476" cy="19240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วิชาวิทยาศาสตร์ฯ (นำคะแนนสอบปลายภาคของนักเรียนมาใส่)</a:t>
          </a:r>
          <a:b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ความสามารถในการใช้เทคโนโลยีและความสามารถในการสื่อสาร พิจารณาตามเกณฑ์การให้คะแนน ดังตารางแนบในหน้าถัดไป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8</xdr:row>
      <xdr:rowOff>9524</xdr:rowOff>
    </xdr:from>
    <xdr:to>
      <xdr:col>22</xdr:col>
      <xdr:colOff>180975</xdr:colOff>
      <xdr:row>15</xdr:row>
      <xdr:rowOff>9524</xdr:rowOff>
    </xdr:to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8B8488DB-B728-4E4F-BB97-2B473C03DD2D}"/>
            </a:ext>
          </a:extLst>
        </xdr:cNvPr>
        <xdr:cNvSpPr txBox="1"/>
      </xdr:nvSpPr>
      <xdr:spPr>
        <a:xfrm>
          <a:off x="7496175" y="2190749"/>
          <a:ext cx="4238625" cy="16668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ทั้ง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10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รายวิชา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600074</xdr:colOff>
      <xdr:row>8</xdr:row>
      <xdr:rowOff>219075</xdr:rowOff>
    </xdr:from>
    <xdr:to>
      <xdr:col>14</xdr:col>
      <xdr:colOff>581025</xdr:colOff>
      <xdr:row>14</xdr:row>
      <xdr:rowOff>152401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3E1AED3-74C3-4A3F-8276-F8BE901E0CB2}"/>
            </a:ext>
          </a:extLst>
        </xdr:cNvPr>
        <xdr:cNvSpPr txBox="1"/>
      </xdr:nvSpPr>
      <xdr:spPr>
        <a:xfrm>
          <a:off x="7619999" y="1971675"/>
          <a:ext cx="4095751" cy="175260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D211A-327B-4996-9FD5-B64D92C454B2}">
  <dimension ref="A1:I16"/>
  <sheetViews>
    <sheetView workbookViewId="0">
      <selection activeCell="L4" sqref="L4"/>
    </sheetView>
  </sheetViews>
  <sheetFormatPr defaultRowHeight="24" x14ac:dyDescent="0.55000000000000004"/>
  <cols>
    <col min="1" max="16384" width="9" style="1"/>
  </cols>
  <sheetData>
    <row r="1" spans="1:9" x14ac:dyDescent="0.55000000000000004">
      <c r="A1" s="98" t="s">
        <v>0</v>
      </c>
      <c r="B1" s="98"/>
      <c r="C1" s="98"/>
      <c r="D1" s="98"/>
      <c r="E1" s="98"/>
      <c r="F1" s="98"/>
      <c r="G1" s="98"/>
      <c r="H1" s="98"/>
      <c r="I1" s="98"/>
    </row>
    <row r="2" spans="1:9" ht="39" customHeight="1" x14ac:dyDescent="0.55000000000000004">
      <c r="A2" s="99" t="s">
        <v>88</v>
      </c>
      <c r="B2" s="99"/>
      <c r="C2" s="99"/>
      <c r="D2" s="99"/>
      <c r="E2" s="99"/>
      <c r="F2" s="99"/>
      <c r="G2" s="99"/>
      <c r="H2" s="99"/>
      <c r="I2" s="99"/>
    </row>
    <row r="3" spans="1:9" ht="26.25" customHeight="1" x14ac:dyDescent="0.55000000000000004">
      <c r="A3" s="97" t="s">
        <v>83</v>
      </c>
      <c r="B3" s="97"/>
      <c r="C3" s="97"/>
      <c r="D3" s="97"/>
      <c r="E3" s="97"/>
      <c r="F3" s="97"/>
      <c r="G3" s="97"/>
      <c r="H3" s="97"/>
      <c r="I3" s="97"/>
    </row>
    <row r="4" spans="1:9" ht="30.75" x14ac:dyDescent="0.55000000000000004">
      <c r="A4" s="97" t="s">
        <v>1</v>
      </c>
      <c r="B4" s="97"/>
      <c r="C4" s="97"/>
      <c r="D4" s="97"/>
      <c r="E4" s="97"/>
      <c r="F4" s="97"/>
      <c r="G4" s="97"/>
      <c r="H4" s="97"/>
      <c r="I4" s="97"/>
    </row>
    <row r="5" spans="1:9" ht="42" customHeight="1" x14ac:dyDescent="0.55000000000000004">
      <c r="A5" s="99" t="s">
        <v>84</v>
      </c>
      <c r="B5" s="99"/>
      <c r="C5" s="99"/>
      <c r="D5" s="99"/>
      <c r="E5" s="99"/>
      <c r="F5" s="99"/>
      <c r="G5" s="99"/>
      <c r="H5" s="99"/>
      <c r="I5" s="99"/>
    </row>
    <row r="6" spans="1:9" ht="36.75" customHeight="1" x14ac:dyDescent="0.55000000000000004">
      <c r="A6" s="99" t="s">
        <v>80</v>
      </c>
      <c r="B6" s="99"/>
      <c r="C6" s="99"/>
      <c r="D6" s="99"/>
      <c r="E6" s="99"/>
      <c r="F6" s="99"/>
      <c r="G6" s="99"/>
      <c r="H6" s="99"/>
      <c r="I6" s="99"/>
    </row>
    <row r="7" spans="1:9" ht="30.75" x14ac:dyDescent="0.55000000000000004">
      <c r="A7" s="97" t="s">
        <v>2</v>
      </c>
      <c r="B7" s="97"/>
      <c r="C7" s="97"/>
      <c r="D7" s="97"/>
      <c r="E7" s="97"/>
      <c r="F7" s="97"/>
      <c r="G7" s="97"/>
      <c r="H7" s="97"/>
      <c r="I7" s="97"/>
    </row>
    <row r="8" spans="1:9" ht="30.75" x14ac:dyDescent="0.55000000000000004">
      <c r="A8" s="97" t="s">
        <v>3</v>
      </c>
      <c r="B8" s="97"/>
      <c r="C8" s="97"/>
      <c r="D8" s="97"/>
      <c r="E8" s="97"/>
      <c r="F8" s="97"/>
      <c r="G8" s="97"/>
      <c r="H8" s="97"/>
      <c r="I8" s="97"/>
    </row>
    <row r="9" spans="1:9" x14ac:dyDescent="0.55000000000000004">
      <c r="A9" s="2"/>
      <c r="B9" s="2"/>
      <c r="C9" s="2"/>
      <c r="D9" s="2"/>
      <c r="E9" s="2"/>
      <c r="F9" s="2"/>
      <c r="G9" s="2"/>
    </row>
    <row r="10" spans="1:9" x14ac:dyDescent="0.55000000000000004">
      <c r="A10" s="2"/>
      <c r="B10" s="2"/>
      <c r="C10" s="2"/>
      <c r="D10" s="2"/>
      <c r="E10" s="2"/>
      <c r="F10" s="2"/>
      <c r="G10" s="2"/>
    </row>
    <row r="11" spans="1:9" x14ac:dyDescent="0.55000000000000004">
      <c r="A11" s="2"/>
      <c r="B11" s="2"/>
      <c r="C11" s="2"/>
      <c r="D11" s="2"/>
      <c r="E11" s="2"/>
      <c r="F11" s="2"/>
      <c r="G11" s="2"/>
    </row>
    <row r="12" spans="1:9" x14ac:dyDescent="0.55000000000000004">
      <c r="A12" s="2"/>
      <c r="B12" s="2"/>
      <c r="C12" s="2"/>
      <c r="D12" s="2"/>
      <c r="E12" s="2"/>
      <c r="F12" s="2"/>
      <c r="G12" s="2"/>
    </row>
    <row r="13" spans="1:9" x14ac:dyDescent="0.55000000000000004">
      <c r="A13" s="2"/>
      <c r="B13" s="2"/>
      <c r="C13" s="2"/>
      <c r="D13" s="2"/>
      <c r="E13" s="2"/>
      <c r="F13" s="2"/>
      <c r="G13" s="2"/>
    </row>
    <row r="14" spans="1:9" x14ac:dyDescent="0.55000000000000004">
      <c r="A14" s="2"/>
      <c r="B14" s="2"/>
      <c r="C14" s="2"/>
      <c r="D14" s="2"/>
      <c r="E14" s="2"/>
      <c r="F14" s="2"/>
      <c r="G14" s="2"/>
    </row>
    <row r="15" spans="1:9" x14ac:dyDescent="0.55000000000000004">
      <c r="A15" s="2"/>
      <c r="B15" s="2"/>
      <c r="C15" s="2"/>
      <c r="D15" s="2"/>
      <c r="E15" s="2"/>
      <c r="F15" s="2"/>
      <c r="G15" s="2"/>
    </row>
    <row r="16" spans="1:9" x14ac:dyDescent="0.55000000000000004">
      <c r="A16" s="2"/>
      <c r="B16" s="2"/>
      <c r="C16" s="2"/>
      <c r="D16" s="2"/>
      <c r="E16" s="2"/>
      <c r="F16" s="2"/>
      <c r="G16" s="2"/>
    </row>
  </sheetData>
  <mergeCells count="8">
    <mergeCell ref="A8:I8"/>
    <mergeCell ref="A1:I1"/>
    <mergeCell ref="A2:I2"/>
    <mergeCell ref="A4:I4"/>
    <mergeCell ref="A6:I6"/>
    <mergeCell ref="A7:I7"/>
    <mergeCell ref="A5:I5"/>
    <mergeCell ref="A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01F0-ADD2-47B3-AC27-9C9DEF12DF4B}">
  <dimension ref="A1:J43"/>
  <sheetViews>
    <sheetView topLeftCell="A28" workbookViewId="0">
      <selection activeCell="B32" sqref="B32:H34"/>
    </sheetView>
  </sheetViews>
  <sheetFormatPr defaultRowHeight="24" x14ac:dyDescent="0.55000000000000004"/>
  <cols>
    <col min="1" max="1" width="3.75" style="1" customWidth="1"/>
    <col min="2" max="2" width="24.25" style="1" customWidth="1"/>
    <col min="3" max="5" width="13.625" style="1" customWidth="1"/>
    <col min="6" max="6" width="11" style="1" customWidth="1"/>
    <col min="7" max="7" width="10" style="1" customWidth="1"/>
    <col min="8" max="8" width="12.5" style="1" customWidth="1"/>
    <col min="9" max="16384" width="9" style="1"/>
  </cols>
  <sheetData>
    <row r="1" spans="1:10" ht="20.25" customHeight="1" x14ac:dyDescent="0.55000000000000004">
      <c r="A1" s="102" t="s">
        <v>96</v>
      </c>
      <c r="B1" s="102"/>
      <c r="C1" s="102"/>
      <c r="D1" s="102"/>
      <c r="E1" s="102"/>
      <c r="F1" s="102"/>
      <c r="G1" s="102"/>
      <c r="H1" s="102"/>
      <c r="I1" s="3"/>
      <c r="J1" s="3"/>
    </row>
    <row r="2" spans="1:10" ht="20.2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02"/>
      <c r="H2" s="102"/>
      <c r="I2" s="3"/>
      <c r="J2" s="3"/>
    </row>
    <row r="3" spans="1:10" ht="19.5" customHeight="1" x14ac:dyDescent="0.55000000000000004">
      <c r="A3" s="108" t="s">
        <v>4</v>
      </c>
      <c r="B3" s="108"/>
      <c r="C3" s="108"/>
      <c r="D3" s="108"/>
      <c r="E3" s="108"/>
      <c r="F3" s="108"/>
      <c r="G3" s="108"/>
      <c r="H3" s="4"/>
      <c r="I3" s="4"/>
      <c r="J3" s="4"/>
    </row>
    <row r="4" spans="1:10" ht="19.5" customHeight="1" x14ac:dyDescent="0.55000000000000004">
      <c r="A4" s="109" t="s">
        <v>5</v>
      </c>
      <c r="B4" s="109"/>
      <c r="C4" s="109"/>
      <c r="D4" s="109"/>
      <c r="E4" s="109"/>
      <c r="F4" s="109"/>
      <c r="G4" s="109"/>
      <c r="H4" s="5"/>
      <c r="I4" s="5"/>
      <c r="J4" s="5"/>
    </row>
    <row r="5" spans="1:10" ht="19.5" customHeight="1" x14ac:dyDescent="0.55000000000000004">
      <c r="A5" s="109" t="s">
        <v>20</v>
      </c>
      <c r="B5" s="109"/>
      <c r="C5" s="109"/>
      <c r="D5" s="109"/>
      <c r="E5" s="109"/>
      <c r="F5" s="109"/>
      <c r="G5" s="109"/>
      <c r="H5" s="109"/>
      <c r="I5" s="5"/>
      <c r="J5" s="5"/>
    </row>
    <row r="6" spans="1:10" ht="21" customHeight="1" x14ac:dyDescent="0.55000000000000004">
      <c r="A6" s="110" t="s">
        <v>293</v>
      </c>
      <c r="B6" s="110"/>
      <c r="C6" s="110"/>
      <c r="D6" s="110"/>
      <c r="E6" s="110"/>
      <c r="F6" s="110"/>
      <c r="G6" s="110"/>
      <c r="H6" s="110"/>
      <c r="I6" s="4"/>
      <c r="J6" s="4"/>
    </row>
    <row r="7" spans="1:10" ht="3" customHeight="1" x14ac:dyDescent="0.55000000000000004">
      <c r="A7" s="6"/>
      <c r="B7" s="6"/>
      <c r="C7" s="6"/>
      <c r="D7" s="6"/>
      <c r="E7" s="83"/>
      <c r="F7" s="6"/>
      <c r="G7" s="6"/>
      <c r="H7" s="6"/>
      <c r="I7" s="6"/>
      <c r="J7" s="4"/>
    </row>
    <row r="8" spans="1:10" ht="15" customHeight="1" x14ac:dyDescent="0.55000000000000004">
      <c r="A8" s="103" t="s">
        <v>7</v>
      </c>
      <c r="B8" s="103" t="s">
        <v>8</v>
      </c>
      <c r="C8" s="113" t="s">
        <v>21</v>
      </c>
      <c r="D8" s="113" t="s">
        <v>183</v>
      </c>
      <c r="E8" s="113" t="s">
        <v>184</v>
      </c>
      <c r="F8" s="113" t="s">
        <v>123</v>
      </c>
      <c r="G8" s="113" t="s">
        <v>11</v>
      </c>
      <c r="H8" s="103" t="s">
        <v>12</v>
      </c>
    </row>
    <row r="9" spans="1:10" ht="52.5" customHeight="1" x14ac:dyDescent="0.55000000000000004">
      <c r="A9" s="104"/>
      <c r="B9" s="104"/>
      <c r="C9" s="114"/>
      <c r="D9" s="114"/>
      <c r="E9" s="114"/>
      <c r="F9" s="114"/>
      <c r="G9" s="114"/>
      <c r="H9" s="104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เด็กหญิงเกศเกล้า  พากพรม</v>
      </c>
      <c r="C10" s="7">
        <v>100</v>
      </c>
      <c r="D10" s="7">
        <v>5</v>
      </c>
      <c r="E10" s="46">
        <v>5</v>
      </c>
      <c r="F10" s="7">
        <f>SUM(C10:E10)</f>
        <v>110</v>
      </c>
      <c r="G10" s="9">
        <f>F10*100/110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เด็กชายกันตพงศ์  จันทะศิลา</v>
      </c>
      <c r="C11" s="7">
        <v>89</v>
      </c>
      <c r="D11" s="7">
        <v>4</v>
      </c>
      <c r="E11" s="46">
        <v>5</v>
      </c>
      <c r="F11" s="46">
        <f t="shared" ref="F11:F34" si="0">SUM(C11:E11)</f>
        <v>98</v>
      </c>
      <c r="G11" s="9">
        <f t="shared" ref="G11:G34" si="1">F11*100/110</f>
        <v>89.090909090909093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เด็กชายจารุวัฒน์  สุวรรณทับ</v>
      </c>
      <c r="C12" s="7">
        <v>70</v>
      </c>
      <c r="D12" s="7">
        <v>5</v>
      </c>
      <c r="E12" s="46">
        <v>5</v>
      </c>
      <c r="F12" s="46">
        <f t="shared" si="0"/>
        <v>80</v>
      </c>
      <c r="G12" s="9">
        <f t="shared" si="1"/>
        <v>72.727272727272734</v>
      </c>
      <c r="H12" s="10" t="str">
        <f t="shared" si="2"/>
        <v>ดี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เด็กชายณัฐภูมิ  ชังเจริญ</v>
      </c>
      <c r="C13" s="7">
        <v>69</v>
      </c>
      <c r="D13" s="7">
        <v>4</v>
      </c>
      <c r="E13" s="46">
        <v>3</v>
      </c>
      <c r="F13" s="46">
        <f t="shared" si="0"/>
        <v>76</v>
      </c>
      <c r="G13" s="9">
        <f t="shared" si="1"/>
        <v>69.090909090909093</v>
      </c>
      <c r="H13" s="10" t="str">
        <f t="shared" si="2"/>
        <v>ปานกลาง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เด็กชายณัฐวุฒิ  ศรีแก้ว</v>
      </c>
      <c r="C14" s="7"/>
      <c r="D14" s="7"/>
      <c r="E14" s="46"/>
      <c r="F14" s="46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เด็กชายนพดล  หมายกลาง</v>
      </c>
      <c r="C15" s="7"/>
      <c r="D15" s="7"/>
      <c r="E15" s="46"/>
      <c r="F15" s="46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เด็กชายปรมัตถ์  ศักดิ์รชฏ</v>
      </c>
      <c r="C16" s="7"/>
      <c r="D16" s="7"/>
      <c r="E16" s="46"/>
      <c r="F16" s="46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 t="str">
        <f>ข้อมูลนักเรียน!B12</f>
        <v>เด็กชายรังสิมันตุ์  รัตนะมาลา</v>
      </c>
      <c r="C17" s="7"/>
      <c r="D17" s="7"/>
      <c r="E17" s="46"/>
      <c r="F17" s="46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 t="str">
        <f>ข้อมูลนักเรียน!B13</f>
        <v>เด็กชายวงเมือง  ผลวัฒน์</v>
      </c>
      <c r="C18" s="7"/>
      <c r="D18" s="7"/>
      <c r="E18" s="46"/>
      <c r="F18" s="46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 t="str">
        <f>ข้อมูลนักเรียน!B14</f>
        <v>เด็กหญิงขวัญจิรา  ทะรารัมย์</v>
      </c>
      <c r="C19" s="7"/>
      <c r="D19" s="7"/>
      <c r="E19" s="46"/>
      <c r="F19" s="46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 t="str">
        <f>ข้อมูลนักเรียน!B15</f>
        <v>เด็กหญิงนันทิกานต์  ทิพย์โกสุม</v>
      </c>
      <c r="C20" s="7"/>
      <c r="D20" s="7"/>
      <c r="E20" s="46"/>
      <c r="F20" s="46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 t="str">
        <f>ข้อมูลนักเรียน!B16</f>
        <v>เด็กหญิงอรปรียา  สารโคกกรวด</v>
      </c>
      <c r="C21" s="7"/>
      <c r="D21" s="7"/>
      <c r="E21" s="46"/>
      <c r="F21" s="46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 t="str">
        <f>ข้อมูลนักเรียน!B17</f>
        <v>เด็กชายอดิเทพ  หนูแก้ว</v>
      </c>
      <c r="C22" s="7"/>
      <c r="D22" s="7"/>
      <c r="E22" s="46"/>
      <c r="F22" s="46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 t="str">
        <f>ข้อมูลนักเรียน!B18</f>
        <v>เด็กหญิงสุจิรา  พินิจ</v>
      </c>
      <c r="C23" s="7"/>
      <c r="D23" s="7"/>
      <c r="E23" s="46"/>
      <c r="F23" s="46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 t="str">
        <f>ข้อมูลนักเรียน!B19</f>
        <v>เด็กหญิงนฤมล  ศรีเมืองช้าง</v>
      </c>
      <c r="C24" s="7"/>
      <c r="D24" s="7"/>
      <c r="E24" s="46"/>
      <c r="F24" s="46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 t="str">
        <f>ข้อมูลนักเรียน!B20</f>
        <v>เด็กชายสุพศิน  เสริฐกระโทก</v>
      </c>
      <c r="C25" s="7"/>
      <c r="D25" s="7"/>
      <c r="E25" s="46"/>
      <c r="F25" s="46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 t="str">
        <f>ข้อมูลนักเรียน!B21</f>
        <v>เด็กชายอรรถมากร กันภัย</v>
      </c>
      <c r="C26" s="7"/>
      <c r="D26" s="7"/>
      <c r="E26" s="46"/>
      <c r="F26" s="46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 t="str">
        <f>ข้อมูลนักเรียน!B22</f>
        <v>เด็กหญิงจิดาภา  เติมพันธ์</v>
      </c>
      <c r="C27" s="7"/>
      <c r="D27" s="7"/>
      <c r="E27" s="46"/>
      <c r="F27" s="46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 t="str">
        <f>ข้อมูลนักเรียน!B23</f>
        <v>เด็กหญิงยุพารัตน์  รังกระโทก</v>
      </c>
      <c r="C28" s="7"/>
      <c r="D28" s="7"/>
      <c r="E28" s="46"/>
      <c r="F28" s="46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 t="str">
        <f>ข้อมูลนักเรียน!B24</f>
        <v>เด็กชายราเชน  นัยเนตร</v>
      </c>
      <c r="C29" s="7"/>
      <c r="D29" s="7"/>
      <c r="E29" s="46"/>
      <c r="F29" s="46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7">
        <v>21</v>
      </c>
      <c r="B30" s="8" t="str">
        <f>ข้อมูลนักเรียน!B30</f>
        <v>เด็กหญิงณัฐธยาน์  ผสมโค</v>
      </c>
      <c r="C30" s="8"/>
      <c r="D30" s="8"/>
      <c r="E30" s="8"/>
      <c r="F30" s="46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7">
        <v>22</v>
      </c>
      <c r="B31" s="8" t="str">
        <f>ข้อมูลนักเรียน!B31</f>
        <v>เด็กหญิงวิชญาพร  ยนกลาง</v>
      </c>
      <c r="C31" s="8"/>
      <c r="D31" s="8"/>
      <c r="E31" s="8"/>
      <c r="F31" s="46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7">
        <v>23</v>
      </c>
      <c r="B32" s="8"/>
      <c r="C32" s="8"/>
      <c r="D32" s="8"/>
      <c r="E32" s="8"/>
      <c r="F32" s="46"/>
      <c r="G32" s="9"/>
      <c r="H32" s="10"/>
    </row>
    <row r="33" spans="1:8" ht="18.75" customHeight="1" x14ac:dyDescent="0.55000000000000004">
      <c r="A33" s="7">
        <v>24</v>
      </c>
      <c r="B33" s="8"/>
      <c r="C33" s="8"/>
      <c r="D33" s="8"/>
      <c r="E33" s="8"/>
      <c r="F33" s="46"/>
      <c r="G33" s="9"/>
      <c r="H33" s="10"/>
    </row>
    <row r="34" spans="1:8" ht="18.75" customHeight="1" x14ac:dyDescent="0.55000000000000004">
      <c r="A34" s="7">
        <v>25</v>
      </c>
      <c r="B34" s="8"/>
      <c r="C34" s="8"/>
      <c r="D34" s="8"/>
      <c r="E34" s="8"/>
      <c r="F34" s="46"/>
      <c r="G34" s="9"/>
      <c r="H34" s="10"/>
    </row>
    <row r="35" spans="1:8" ht="19.5" customHeight="1" x14ac:dyDescent="0.55000000000000004">
      <c r="A35" s="106" t="s">
        <v>15</v>
      </c>
      <c r="B35" s="107"/>
      <c r="C35" s="28">
        <f>SUM(C10:C34)</f>
        <v>328</v>
      </c>
      <c r="D35" s="28">
        <f t="shared" ref="D35:F35" si="3">SUM(D10:D34)</f>
        <v>18</v>
      </c>
      <c r="E35" s="28">
        <f t="shared" si="3"/>
        <v>18</v>
      </c>
      <c r="F35" s="28">
        <f t="shared" si="3"/>
        <v>364</v>
      </c>
      <c r="G35" s="29">
        <f t="shared" ref="G35" si="4">SUM(G10:G34)</f>
        <v>330.90909090909088</v>
      </c>
      <c r="H35" s="30"/>
    </row>
    <row r="36" spans="1:8" ht="19.5" customHeight="1" x14ac:dyDescent="0.55000000000000004">
      <c r="A36" s="106" t="s">
        <v>16</v>
      </c>
      <c r="B36" s="107"/>
      <c r="C36" s="29">
        <f>AVERAGE(C10:C34)</f>
        <v>82</v>
      </c>
      <c r="D36" s="29">
        <f t="shared" ref="D36:F36" si="5">AVERAGE(D10:D34)</f>
        <v>4.5</v>
      </c>
      <c r="E36" s="29">
        <f t="shared" si="5"/>
        <v>4.5</v>
      </c>
      <c r="F36" s="29">
        <f t="shared" si="5"/>
        <v>16.545454545454547</v>
      </c>
      <c r="G36" s="29">
        <f>AVERAGE(G10:G34)</f>
        <v>15.041322314049586</v>
      </c>
      <c r="H36" s="32" t="str">
        <f t="shared" si="2"/>
        <v>กำลังพัฒนา</v>
      </c>
    </row>
    <row r="37" spans="1:8" ht="12.75" customHeight="1" x14ac:dyDescent="0.55000000000000004"/>
    <row r="38" spans="1:8" x14ac:dyDescent="0.55000000000000004">
      <c r="B38" s="105" t="s">
        <v>97</v>
      </c>
      <c r="C38" s="105"/>
      <c r="D38" s="105" t="s">
        <v>97</v>
      </c>
      <c r="E38" s="105"/>
      <c r="F38" s="105"/>
      <c r="G38" s="105"/>
      <c r="H38" s="105"/>
    </row>
    <row r="39" spans="1:8" x14ac:dyDescent="0.55000000000000004">
      <c r="B39" s="105" t="str">
        <f>ข้อมูลพื้นฐาน!D5</f>
        <v>(นางสาวเสาวนิต   แก้วรักษา)</v>
      </c>
      <c r="C39" s="105"/>
      <c r="D39" s="105" t="str">
        <f>ข้อมูลพื้นฐาน!D8</f>
        <v>(นายสุนันท์  จงใจกลาง)</v>
      </c>
      <c r="E39" s="105"/>
      <c r="F39" s="105"/>
      <c r="G39" s="105"/>
      <c r="H39" s="105"/>
    </row>
    <row r="40" spans="1:8" x14ac:dyDescent="0.55000000000000004">
      <c r="B40" s="105" t="s">
        <v>87</v>
      </c>
      <c r="C40" s="105"/>
      <c r="D40" s="105" t="s">
        <v>94</v>
      </c>
      <c r="E40" s="105"/>
      <c r="F40" s="105"/>
      <c r="G40" s="105"/>
      <c r="H40" s="105"/>
    </row>
    <row r="41" spans="1:8" x14ac:dyDescent="0.55000000000000004">
      <c r="B41" s="105" t="s">
        <v>97</v>
      </c>
      <c r="C41" s="105"/>
    </row>
    <row r="42" spans="1:8" x14ac:dyDescent="0.55000000000000004">
      <c r="B42" s="105" t="str">
        <f>ข้อมูลพื้นฐาน!D6</f>
        <v>(นายวายุ  มาระสูตร)</v>
      </c>
      <c r="C42" s="105"/>
    </row>
    <row r="43" spans="1:8" x14ac:dyDescent="0.55000000000000004">
      <c r="B43" s="105" t="s">
        <v>87</v>
      </c>
      <c r="C43" s="105"/>
    </row>
  </sheetData>
  <mergeCells count="25">
    <mergeCell ref="B41:C41"/>
    <mergeCell ref="B42:C42"/>
    <mergeCell ref="B43:C43"/>
    <mergeCell ref="B38:C38"/>
    <mergeCell ref="D38:H38"/>
    <mergeCell ref="B39:C39"/>
    <mergeCell ref="D39:H39"/>
    <mergeCell ref="B40:C40"/>
    <mergeCell ref="D40:H40"/>
    <mergeCell ref="F8:F9"/>
    <mergeCell ref="G8:G9"/>
    <mergeCell ref="H8:H9"/>
    <mergeCell ref="A35:B35"/>
    <mergeCell ref="A36:B36"/>
    <mergeCell ref="A8:A9"/>
    <mergeCell ref="B8:B9"/>
    <mergeCell ref="C8:C9"/>
    <mergeCell ref="D8:D9"/>
    <mergeCell ref="E8:E9"/>
    <mergeCell ref="A1:H1"/>
    <mergeCell ref="A3:G3"/>
    <mergeCell ref="A4:G4"/>
    <mergeCell ref="A5:H5"/>
    <mergeCell ref="A6:H6"/>
    <mergeCell ref="A2:H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31D1-AC05-4509-8740-91E5B44042AB}">
  <dimension ref="A1:K16"/>
  <sheetViews>
    <sheetView zoomScale="75" zoomScaleNormal="75" workbookViewId="0">
      <selection activeCell="D9" sqref="D9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2" t="s">
        <v>185</v>
      </c>
      <c r="B1" s="102"/>
      <c r="C1" s="102"/>
      <c r="D1" s="102"/>
      <c r="E1" s="102"/>
      <c r="F1" s="102"/>
      <c r="G1" s="102"/>
      <c r="H1" s="102"/>
      <c r="I1" s="85"/>
      <c r="J1" s="3"/>
      <c r="K1" s="3"/>
    </row>
    <row r="2" spans="1:11" ht="19.5" customHeight="1" x14ac:dyDescent="0.55000000000000004">
      <c r="A2" s="108" t="s">
        <v>4</v>
      </c>
      <c r="B2" s="108"/>
      <c r="C2" s="108"/>
      <c r="D2" s="108"/>
      <c r="E2" s="108"/>
      <c r="F2" s="108"/>
      <c r="G2" s="108"/>
      <c r="H2" s="108"/>
      <c r="I2" s="4"/>
      <c r="J2" s="4"/>
      <c r="K2" s="4"/>
    </row>
    <row r="3" spans="1:11" ht="19.5" customHeight="1" x14ac:dyDescent="0.55000000000000004">
      <c r="A3" s="109" t="s">
        <v>5</v>
      </c>
      <c r="B3" s="109"/>
      <c r="C3" s="109"/>
      <c r="D3" s="109"/>
      <c r="E3" s="109"/>
      <c r="F3" s="109"/>
      <c r="G3" s="109"/>
      <c r="H3" s="109"/>
      <c r="I3" s="5"/>
      <c r="J3" s="5"/>
      <c r="K3" s="5"/>
    </row>
    <row r="4" spans="1:11" ht="19.5" customHeight="1" x14ac:dyDescent="0.55000000000000004">
      <c r="A4" s="109" t="s">
        <v>186</v>
      </c>
      <c r="B4" s="109"/>
      <c r="C4" s="109"/>
      <c r="D4" s="109"/>
      <c r="E4" s="109"/>
      <c r="F4" s="109"/>
      <c r="G4" s="109"/>
      <c r="H4" s="109"/>
      <c r="I4" s="109"/>
      <c r="J4" s="5"/>
      <c r="K4" s="5"/>
    </row>
    <row r="5" spans="1:11" ht="8.25" customHeight="1" x14ac:dyDescent="0.55000000000000004">
      <c r="A5" s="110"/>
      <c r="B5" s="110"/>
      <c r="C5" s="110"/>
      <c r="D5" s="110"/>
      <c r="E5" s="110"/>
      <c r="F5" s="110"/>
      <c r="G5" s="110"/>
      <c r="H5" s="110"/>
      <c r="I5" s="110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20" t="s">
        <v>12</v>
      </c>
      <c r="D7" s="120"/>
      <c r="E7" s="120"/>
      <c r="F7" s="120"/>
      <c r="G7" s="120"/>
    </row>
    <row r="8" spans="1:11" x14ac:dyDescent="0.55000000000000004">
      <c r="B8" s="88" t="s">
        <v>187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36.75" customHeight="1" x14ac:dyDescent="0.55000000000000004">
      <c r="B9" s="90" t="s">
        <v>188</v>
      </c>
      <c r="C9" s="91" t="s">
        <v>189</v>
      </c>
      <c r="D9" s="90" t="s">
        <v>190</v>
      </c>
      <c r="E9" s="90" t="s">
        <v>191</v>
      </c>
      <c r="F9" s="90" t="s">
        <v>192</v>
      </c>
      <c r="G9" s="90" t="s">
        <v>193</v>
      </c>
    </row>
    <row r="11" spans="1:11" ht="28.5" customHeight="1" x14ac:dyDescent="0.55000000000000004">
      <c r="A11" s="102" t="s">
        <v>194</v>
      </c>
      <c r="B11" s="102"/>
      <c r="C11" s="102"/>
      <c r="D11" s="102"/>
      <c r="E11" s="102"/>
      <c r="F11" s="102"/>
      <c r="G11" s="102"/>
      <c r="H11" s="102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20" t="s">
        <v>12</v>
      </c>
      <c r="D13" s="120"/>
      <c r="E13" s="120"/>
      <c r="F13" s="120"/>
      <c r="G13" s="120"/>
    </row>
    <row r="14" spans="1:11" x14ac:dyDescent="0.55000000000000004">
      <c r="B14" s="88" t="s">
        <v>195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39.75" customHeight="1" x14ac:dyDescent="0.55000000000000004">
      <c r="B15" s="90" t="s">
        <v>196</v>
      </c>
      <c r="C15" s="91" t="s">
        <v>197</v>
      </c>
      <c r="D15" s="90" t="s">
        <v>198</v>
      </c>
      <c r="E15" s="90" t="s">
        <v>199</v>
      </c>
      <c r="F15" s="90" t="s">
        <v>200</v>
      </c>
      <c r="G15" s="90" t="s">
        <v>201</v>
      </c>
    </row>
    <row r="16" spans="1:11" ht="15" customHeight="1" x14ac:dyDescent="0.55000000000000004"/>
  </sheetData>
  <mergeCells count="8">
    <mergeCell ref="A11:H11"/>
    <mergeCell ref="C13:G13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07BC1-70BF-4D2C-A56E-615EC1FDE4A1}">
  <dimension ref="A1:Q42"/>
  <sheetViews>
    <sheetView topLeftCell="A28" workbookViewId="0">
      <selection activeCell="H37" sqref="H37"/>
    </sheetView>
  </sheetViews>
  <sheetFormatPr defaultRowHeight="24" x14ac:dyDescent="0.55000000000000004"/>
  <cols>
    <col min="1" max="1" width="3" style="1" customWidth="1"/>
    <col min="2" max="2" width="22.125" style="1" customWidth="1"/>
    <col min="3" max="12" width="4" style="1" customWidth="1"/>
    <col min="13" max="13" width="7.25" style="1" customWidth="1"/>
    <col min="14" max="14" width="7.875" style="1" customWidth="1"/>
    <col min="15" max="15" width="11" style="1" customWidth="1"/>
    <col min="16" max="16384" width="9" style="1"/>
  </cols>
  <sheetData>
    <row r="1" spans="1:17" ht="20.25" customHeight="1" x14ac:dyDescent="0.55000000000000004">
      <c r="A1" s="102" t="s">
        <v>96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3"/>
      <c r="Q1" s="3"/>
    </row>
    <row r="2" spans="1:17" ht="20.2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3"/>
      <c r="Q2" s="3"/>
    </row>
    <row r="3" spans="1:17" ht="19.5" customHeight="1" x14ac:dyDescent="0.55000000000000004">
      <c r="A3" s="108" t="s">
        <v>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4"/>
      <c r="Q3" s="4"/>
    </row>
    <row r="4" spans="1:17" ht="19.5" customHeight="1" x14ac:dyDescent="0.55000000000000004">
      <c r="A4" s="109" t="s">
        <v>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5"/>
      <c r="Q4" s="5"/>
    </row>
    <row r="5" spans="1:17" ht="19.5" customHeight="1" x14ac:dyDescent="0.55000000000000004">
      <c r="A5" s="109" t="s">
        <v>22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5"/>
      <c r="Q5" s="5"/>
    </row>
    <row r="6" spans="1:17" ht="21" customHeight="1" x14ac:dyDescent="0.55000000000000004">
      <c r="A6" s="110" t="s">
        <v>294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4"/>
      <c r="Q6" s="4"/>
    </row>
    <row r="7" spans="1:17" ht="5.25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5"/>
      <c r="M7" s="6"/>
      <c r="N7" s="6"/>
      <c r="O7" s="6"/>
      <c r="P7" s="6"/>
      <c r="Q7" s="4"/>
    </row>
    <row r="8" spans="1:17" ht="68.25" customHeight="1" x14ac:dyDescent="0.55000000000000004">
      <c r="A8" s="38" t="s">
        <v>7</v>
      </c>
      <c r="B8" s="38" t="s">
        <v>8</v>
      </c>
      <c r="C8" s="39" t="s">
        <v>104</v>
      </c>
      <c r="D8" s="39" t="s">
        <v>105</v>
      </c>
      <c r="E8" s="39" t="s">
        <v>106</v>
      </c>
      <c r="F8" s="39" t="s">
        <v>107</v>
      </c>
      <c r="G8" s="39" t="s">
        <v>103</v>
      </c>
      <c r="H8" s="39" t="s">
        <v>108</v>
      </c>
      <c r="I8" s="39" t="s">
        <v>23</v>
      </c>
      <c r="J8" s="39" t="s">
        <v>109</v>
      </c>
      <c r="K8" s="39" t="s">
        <v>110</v>
      </c>
      <c r="L8" s="39" t="s">
        <v>24</v>
      </c>
      <c r="M8" s="40" t="s">
        <v>15</v>
      </c>
      <c r="N8" s="41" t="s">
        <v>11</v>
      </c>
      <c r="O8" s="38" t="s">
        <v>12</v>
      </c>
    </row>
    <row r="9" spans="1:17" ht="18.75" customHeight="1" x14ac:dyDescent="0.55000000000000004">
      <c r="A9" s="7">
        <v>1</v>
      </c>
      <c r="B9" s="8" t="str">
        <f>ข้อมูลนักเรียน!B5</f>
        <v>เด็กหญิงเกศเกล้า  พากพรม</v>
      </c>
      <c r="C9" s="11">
        <v>89</v>
      </c>
      <c r="D9" s="11">
        <v>77</v>
      </c>
      <c r="E9" s="11">
        <v>70.5</v>
      </c>
      <c r="F9" s="11">
        <v>65</v>
      </c>
      <c r="G9" s="11">
        <v>79</v>
      </c>
      <c r="H9" s="11">
        <v>87</v>
      </c>
      <c r="I9" s="11">
        <v>82</v>
      </c>
      <c r="J9" s="11">
        <v>76</v>
      </c>
      <c r="K9" s="11">
        <v>76</v>
      </c>
      <c r="L9" s="11">
        <v>77</v>
      </c>
      <c r="M9" s="11">
        <f t="shared" ref="M9:M33" si="0">SUM(C9:L9)</f>
        <v>778.5</v>
      </c>
      <c r="N9" s="9">
        <f>SUM(M9*100)/1000</f>
        <v>77.849999999999994</v>
      </c>
      <c r="O9" s="10" t="str">
        <f>IF(N9&gt;=90,"ยอดเยี่ยม",IF(N9&gt;=80,"ดีเลิศ",IF(N9&gt;=70,"ดี",IF(N9&gt;=60,"ปานกลาง",IF(N9&lt;60,"กำลังพัฒนา")))))</f>
        <v>ดี</v>
      </c>
    </row>
    <row r="10" spans="1:17" ht="18.75" customHeight="1" x14ac:dyDescent="0.55000000000000004">
      <c r="A10" s="7">
        <v>2</v>
      </c>
      <c r="B10" s="8" t="str">
        <f>ข้อมูลนักเรียน!B6</f>
        <v>เด็กชายกันตพงศ์  จันทะศิลา</v>
      </c>
      <c r="C10" s="11">
        <v>80</v>
      </c>
      <c r="D10" s="11">
        <v>89</v>
      </c>
      <c r="E10" s="11">
        <v>91</v>
      </c>
      <c r="F10" s="11">
        <v>80</v>
      </c>
      <c r="G10" s="11">
        <v>81</v>
      </c>
      <c r="H10" s="11">
        <v>85</v>
      </c>
      <c r="I10" s="11">
        <v>88</v>
      </c>
      <c r="J10" s="11">
        <v>72</v>
      </c>
      <c r="K10" s="11">
        <v>77</v>
      </c>
      <c r="L10" s="11">
        <v>81</v>
      </c>
      <c r="M10" s="11">
        <f t="shared" si="0"/>
        <v>824</v>
      </c>
      <c r="N10" s="9">
        <f t="shared" ref="N10:N33" si="1">SUM(M10*100)/1000</f>
        <v>82.4</v>
      </c>
      <c r="O10" s="10" t="str">
        <f t="shared" ref="O10:O35" si="2">IF(N10&gt;=90,"ยอดเยี่ยม",IF(N10&gt;=80,"ดีเลิศ",IF(N10&gt;=70,"ดี",IF(N10&gt;=60,"ปานกลาง",IF(N10&lt;60,"กำลังพัฒนา")))))</f>
        <v>ดีเลิศ</v>
      </c>
    </row>
    <row r="11" spans="1:17" ht="18.75" customHeight="1" x14ac:dyDescent="0.55000000000000004">
      <c r="A11" s="7">
        <v>3</v>
      </c>
      <c r="B11" s="8" t="str">
        <f>ข้อมูลนักเรียน!B7</f>
        <v>เด็กชายจารุวัฒน์  สุวรรณทับ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f t="shared" si="0"/>
        <v>0</v>
      </c>
      <c r="N11" s="9">
        <f t="shared" si="1"/>
        <v>0</v>
      </c>
      <c r="O11" s="10" t="str">
        <f t="shared" si="2"/>
        <v>กำลังพัฒนา</v>
      </c>
    </row>
    <row r="12" spans="1:17" ht="18.75" customHeight="1" x14ac:dyDescent="0.55000000000000004">
      <c r="A12" s="7">
        <v>4</v>
      </c>
      <c r="B12" s="8" t="str">
        <f>ข้อมูลนักเรียน!B8</f>
        <v>เด็กชายณัฐภูมิ  ชังเจริญ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>
        <f t="shared" si="0"/>
        <v>0</v>
      </c>
      <c r="N12" s="9">
        <f t="shared" si="1"/>
        <v>0</v>
      </c>
      <c r="O12" s="10" t="str">
        <f t="shared" si="2"/>
        <v>กำลังพัฒนา</v>
      </c>
    </row>
    <row r="13" spans="1:17" ht="18.75" customHeight="1" x14ac:dyDescent="0.55000000000000004">
      <c r="A13" s="7">
        <v>5</v>
      </c>
      <c r="B13" s="8" t="str">
        <f>ข้อมูลนักเรียน!B9</f>
        <v>เด็กชายณัฐวุฒิ  ศรีแก้ว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>
        <f t="shared" si="0"/>
        <v>0</v>
      </c>
      <c r="N13" s="9">
        <f t="shared" si="1"/>
        <v>0</v>
      </c>
      <c r="O13" s="10" t="str">
        <f t="shared" si="2"/>
        <v>กำลังพัฒนา</v>
      </c>
    </row>
    <row r="14" spans="1:17" ht="18.75" customHeight="1" x14ac:dyDescent="0.55000000000000004">
      <c r="A14" s="7">
        <v>6</v>
      </c>
      <c r="B14" s="8" t="str">
        <f>ข้อมูลนักเรียน!B10</f>
        <v>เด็กชายนพดล  หมายกลาง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>
        <f t="shared" si="0"/>
        <v>0</v>
      </c>
      <c r="N14" s="9">
        <f t="shared" si="1"/>
        <v>0</v>
      </c>
      <c r="O14" s="10" t="str">
        <f t="shared" si="2"/>
        <v>กำลังพัฒนา</v>
      </c>
    </row>
    <row r="15" spans="1:17" ht="18.75" customHeight="1" x14ac:dyDescent="0.55000000000000004">
      <c r="A15" s="7">
        <v>7</v>
      </c>
      <c r="B15" s="8" t="str">
        <f>ข้อมูลนักเรียน!B11</f>
        <v>เด็กชายปรมัตถ์  ศักดิ์รชฏ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>
        <f t="shared" si="0"/>
        <v>0</v>
      </c>
      <c r="N15" s="9">
        <f t="shared" si="1"/>
        <v>0</v>
      </c>
      <c r="O15" s="10" t="str">
        <f t="shared" si="2"/>
        <v>กำลังพัฒนา</v>
      </c>
    </row>
    <row r="16" spans="1:17" ht="18.75" customHeight="1" x14ac:dyDescent="0.55000000000000004">
      <c r="A16" s="7">
        <v>8</v>
      </c>
      <c r="B16" s="8" t="str">
        <f>ข้อมูลนักเรียน!B12</f>
        <v>เด็กชายรังสิมันตุ์  รัตนะมาลา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>
        <f t="shared" si="0"/>
        <v>0</v>
      </c>
      <c r="N16" s="9">
        <f t="shared" si="1"/>
        <v>0</v>
      </c>
      <c r="O16" s="10" t="str">
        <f t="shared" si="2"/>
        <v>กำลังพัฒนา</v>
      </c>
    </row>
    <row r="17" spans="1:15" ht="18.75" customHeight="1" x14ac:dyDescent="0.55000000000000004">
      <c r="A17" s="7">
        <v>9</v>
      </c>
      <c r="B17" s="8" t="str">
        <f>ข้อมูลนักเรียน!B13</f>
        <v>เด็กชายวงเมือง  ผลวัฒน์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>
        <f t="shared" si="0"/>
        <v>0</v>
      </c>
      <c r="N17" s="9">
        <f t="shared" si="1"/>
        <v>0</v>
      </c>
      <c r="O17" s="10" t="str">
        <f t="shared" si="2"/>
        <v>กำลังพัฒนา</v>
      </c>
    </row>
    <row r="18" spans="1:15" ht="18.75" customHeight="1" x14ac:dyDescent="0.55000000000000004">
      <c r="A18" s="7">
        <v>10</v>
      </c>
      <c r="B18" s="8" t="str">
        <f>ข้อมูลนักเรียน!B14</f>
        <v>เด็กหญิงขวัญจิรา  ทะรารัมย์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>
        <f t="shared" si="0"/>
        <v>0</v>
      </c>
      <c r="N18" s="9">
        <f t="shared" si="1"/>
        <v>0</v>
      </c>
      <c r="O18" s="10" t="str">
        <f t="shared" si="2"/>
        <v>กำลังพัฒนา</v>
      </c>
    </row>
    <row r="19" spans="1:15" ht="18.75" customHeight="1" x14ac:dyDescent="0.55000000000000004">
      <c r="A19" s="7">
        <v>11</v>
      </c>
      <c r="B19" s="8" t="str">
        <f>ข้อมูลนักเรียน!B15</f>
        <v>เด็กหญิงนันทิกานต์  ทิพย์โกสุม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>
        <f t="shared" si="0"/>
        <v>0</v>
      </c>
      <c r="N19" s="9">
        <f t="shared" si="1"/>
        <v>0</v>
      </c>
      <c r="O19" s="10" t="str">
        <f t="shared" si="2"/>
        <v>กำลังพัฒนา</v>
      </c>
    </row>
    <row r="20" spans="1:15" ht="18.75" customHeight="1" x14ac:dyDescent="0.55000000000000004">
      <c r="A20" s="7">
        <v>12</v>
      </c>
      <c r="B20" s="8" t="str">
        <f>ข้อมูลนักเรียน!B16</f>
        <v>เด็กหญิงอรปรียา  สารโคกกรวด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0"/>
        <v>0</v>
      </c>
      <c r="N20" s="9">
        <f t="shared" si="1"/>
        <v>0</v>
      </c>
      <c r="O20" s="10" t="str">
        <f t="shared" si="2"/>
        <v>กำลังพัฒนา</v>
      </c>
    </row>
    <row r="21" spans="1:15" ht="18.75" customHeight="1" x14ac:dyDescent="0.55000000000000004">
      <c r="A21" s="7">
        <v>13</v>
      </c>
      <c r="B21" s="8" t="str">
        <f>ข้อมูลนักเรียน!B17</f>
        <v>เด็กชายอดิเทพ  หนูแก้ว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>
        <f t="shared" si="0"/>
        <v>0</v>
      </c>
      <c r="N21" s="9">
        <f t="shared" si="1"/>
        <v>0</v>
      </c>
      <c r="O21" s="10" t="str">
        <f t="shared" si="2"/>
        <v>กำลังพัฒนา</v>
      </c>
    </row>
    <row r="22" spans="1:15" ht="18.75" customHeight="1" x14ac:dyDescent="0.55000000000000004">
      <c r="A22" s="7">
        <v>14</v>
      </c>
      <c r="B22" s="8" t="str">
        <f>ข้อมูลนักเรียน!B18</f>
        <v>เด็กหญิงสุจิรา  พินิจ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>
        <f t="shared" si="0"/>
        <v>0</v>
      </c>
      <c r="N22" s="9">
        <f t="shared" si="1"/>
        <v>0</v>
      </c>
      <c r="O22" s="10" t="str">
        <f t="shared" si="2"/>
        <v>กำลังพัฒนา</v>
      </c>
    </row>
    <row r="23" spans="1:15" ht="18.75" customHeight="1" x14ac:dyDescent="0.55000000000000004">
      <c r="A23" s="7">
        <v>15</v>
      </c>
      <c r="B23" s="8" t="str">
        <f>ข้อมูลนักเรียน!B19</f>
        <v>เด็กหญิงนฤมล  ศรีเมืองช้าง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>
        <f t="shared" si="0"/>
        <v>0</v>
      </c>
      <c r="N23" s="9">
        <f t="shared" si="1"/>
        <v>0</v>
      </c>
      <c r="O23" s="10" t="str">
        <f t="shared" si="2"/>
        <v>กำลังพัฒนา</v>
      </c>
    </row>
    <row r="24" spans="1:15" ht="18.75" customHeight="1" x14ac:dyDescent="0.55000000000000004">
      <c r="A24" s="7">
        <v>16</v>
      </c>
      <c r="B24" s="8" t="str">
        <f>ข้อมูลนักเรียน!B20</f>
        <v>เด็กชายสุพศิน  เสริฐกระโทก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>
        <f t="shared" si="0"/>
        <v>0</v>
      </c>
      <c r="N24" s="9">
        <f t="shared" si="1"/>
        <v>0</v>
      </c>
      <c r="O24" s="10" t="str">
        <f t="shared" si="2"/>
        <v>กำลังพัฒนา</v>
      </c>
    </row>
    <row r="25" spans="1:15" ht="18.75" customHeight="1" x14ac:dyDescent="0.55000000000000004">
      <c r="A25" s="7">
        <v>17</v>
      </c>
      <c r="B25" s="8" t="str">
        <f>ข้อมูลนักเรียน!B21</f>
        <v>เด็กชายอรรถมากร กันภัย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>
        <f t="shared" si="0"/>
        <v>0</v>
      </c>
      <c r="N25" s="9">
        <f t="shared" si="1"/>
        <v>0</v>
      </c>
      <c r="O25" s="10" t="str">
        <f t="shared" si="2"/>
        <v>กำลังพัฒนา</v>
      </c>
    </row>
    <row r="26" spans="1:15" ht="18.75" customHeight="1" x14ac:dyDescent="0.55000000000000004">
      <c r="A26" s="7">
        <v>18</v>
      </c>
      <c r="B26" s="8" t="str">
        <f>ข้อมูลนักเรียน!B22</f>
        <v>เด็กหญิงจิดาภา  เติมพันธ์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>
        <f t="shared" si="0"/>
        <v>0</v>
      </c>
      <c r="N26" s="9">
        <f t="shared" si="1"/>
        <v>0</v>
      </c>
      <c r="O26" s="10" t="str">
        <f t="shared" si="2"/>
        <v>กำลังพัฒนา</v>
      </c>
    </row>
    <row r="27" spans="1:15" ht="18.75" customHeight="1" x14ac:dyDescent="0.55000000000000004">
      <c r="A27" s="7">
        <v>19</v>
      </c>
      <c r="B27" s="8" t="str">
        <f>ข้อมูลนักเรียน!B23</f>
        <v>เด็กหญิงยุพารัตน์  รังกระโทก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>
        <f t="shared" si="0"/>
        <v>0</v>
      </c>
      <c r="N27" s="9">
        <f t="shared" si="1"/>
        <v>0</v>
      </c>
      <c r="O27" s="10" t="str">
        <f t="shared" si="2"/>
        <v>กำลังพัฒนา</v>
      </c>
    </row>
    <row r="28" spans="1:15" ht="18.75" customHeight="1" x14ac:dyDescent="0.55000000000000004">
      <c r="A28" s="7">
        <v>20</v>
      </c>
      <c r="B28" s="8" t="str">
        <f>ข้อมูลนักเรียน!B24</f>
        <v>เด็กชายราเชน  นัยเนตร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>
        <f t="shared" si="0"/>
        <v>0</v>
      </c>
      <c r="N28" s="9">
        <f t="shared" si="1"/>
        <v>0</v>
      </c>
      <c r="O28" s="10" t="str">
        <f t="shared" si="2"/>
        <v>กำลังพัฒนา</v>
      </c>
    </row>
    <row r="29" spans="1:15" ht="18.75" customHeight="1" x14ac:dyDescent="0.55000000000000004">
      <c r="A29" s="7">
        <v>21</v>
      </c>
      <c r="B29" s="8" t="str">
        <f>ข้อมูลนักเรียน!B30</f>
        <v>เด็กหญิงณัฐธยาน์  ผสมโค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11">
        <f t="shared" si="0"/>
        <v>0</v>
      </c>
      <c r="N29" s="9">
        <f t="shared" si="1"/>
        <v>0</v>
      </c>
      <c r="O29" s="10" t="str">
        <f t="shared" si="2"/>
        <v>กำลังพัฒนา</v>
      </c>
    </row>
    <row r="30" spans="1:15" ht="18.75" customHeight="1" x14ac:dyDescent="0.55000000000000004">
      <c r="A30" s="7">
        <v>22</v>
      </c>
      <c r="B30" s="8" t="str">
        <f>ข้อมูลนักเรียน!B31</f>
        <v>เด็กหญิงวิชญาพร  ยนกลาง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11">
        <f t="shared" si="0"/>
        <v>0</v>
      </c>
      <c r="N30" s="9">
        <f t="shared" si="1"/>
        <v>0</v>
      </c>
      <c r="O30" s="10" t="str">
        <f t="shared" si="2"/>
        <v>กำลังพัฒนา</v>
      </c>
    </row>
    <row r="31" spans="1:15" ht="18.75" customHeight="1" x14ac:dyDescent="0.55000000000000004">
      <c r="A31" s="7">
        <v>23</v>
      </c>
      <c r="B31" s="8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11"/>
      <c r="N31" s="9"/>
      <c r="O31" s="10"/>
    </row>
    <row r="32" spans="1:15" ht="18.75" customHeight="1" x14ac:dyDescent="0.55000000000000004">
      <c r="A32" s="7">
        <v>24</v>
      </c>
      <c r="B32" s="8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11"/>
      <c r="N32" s="9"/>
      <c r="O32" s="10"/>
    </row>
    <row r="33" spans="1:15" ht="18.75" customHeight="1" x14ac:dyDescent="0.55000000000000004">
      <c r="A33" s="7">
        <v>25</v>
      </c>
      <c r="B33" s="8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11"/>
      <c r="N33" s="9"/>
      <c r="O33" s="10"/>
    </row>
    <row r="34" spans="1:15" ht="19.5" customHeight="1" x14ac:dyDescent="0.55000000000000004">
      <c r="A34" s="106" t="s">
        <v>15</v>
      </c>
      <c r="B34" s="107"/>
      <c r="C34" s="28">
        <f>SUM(C9:C33)</f>
        <v>169</v>
      </c>
      <c r="D34" s="28">
        <f t="shared" ref="D34:M34" si="3">SUM(D9:D33)</f>
        <v>166</v>
      </c>
      <c r="E34" s="28">
        <f t="shared" si="3"/>
        <v>161.5</v>
      </c>
      <c r="F34" s="28">
        <f t="shared" si="3"/>
        <v>145</v>
      </c>
      <c r="G34" s="28">
        <f t="shared" si="3"/>
        <v>160</v>
      </c>
      <c r="H34" s="28">
        <f t="shared" si="3"/>
        <v>172</v>
      </c>
      <c r="I34" s="28">
        <f t="shared" si="3"/>
        <v>170</v>
      </c>
      <c r="J34" s="28">
        <f t="shared" si="3"/>
        <v>148</v>
      </c>
      <c r="K34" s="28">
        <f t="shared" si="3"/>
        <v>153</v>
      </c>
      <c r="L34" s="28">
        <f t="shared" si="3"/>
        <v>158</v>
      </c>
      <c r="M34" s="28">
        <f t="shared" si="3"/>
        <v>1602.5</v>
      </c>
      <c r="N34" s="29">
        <f>SUM(N9:N33)</f>
        <v>160.25</v>
      </c>
      <c r="O34" s="30"/>
    </row>
    <row r="35" spans="1:15" ht="19.5" customHeight="1" x14ac:dyDescent="0.55000000000000004">
      <c r="A35" s="106" t="s">
        <v>16</v>
      </c>
      <c r="B35" s="107"/>
      <c r="C35" s="93">
        <f>AVERAGE(C9:C33)</f>
        <v>84.5</v>
      </c>
      <c r="D35" s="93">
        <f t="shared" ref="D35:M35" si="4">AVERAGE(D9:D33)</f>
        <v>83</v>
      </c>
      <c r="E35" s="93">
        <f t="shared" si="4"/>
        <v>80.75</v>
      </c>
      <c r="F35" s="93">
        <f t="shared" si="4"/>
        <v>72.5</v>
      </c>
      <c r="G35" s="93">
        <f t="shared" si="4"/>
        <v>80</v>
      </c>
      <c r="H35" s="93">
        <f t="shared" si="4"/>
        <v>86</v>
      </c>
      <c r="I35" s="93">
        <f t="shared" si="4"/>
        <v>85</v>
      </c>
      <c r="J35" s="93">
        <f t="shared" si="4"/>
        <v>74</v>
      </c>
      <c r="K35" s="93">
        <f t="shared" si="4"/>
        <v>76.5</v>
      </c>
      <c r="L35" s="93">
        <f t="shared" si="4"/>
        <v>79</v>
      </c>
      <c r="M35" s="29">
        <f t="shared" si="4"/>
        <v>72.840909090909093</v>
      </c>
      <c r="N35" s="29">
        <f>AVERAGE(N9:N33)</f>
        <v>7.2840909090909092</v>
      </c>
      <c r="O35" s="32" t="str">
        <f t="shared" si="2"/>
        <v>กำลังพัฒนา</v>
      </c>
    </row>
    <row r="36" spans="1:15" ht="12" customHeight="1" x14ac:dyDescent="0.55000000000000004"/>
    <row r="37" spans="1:15" x14ac:dyDescent="0.55000000000000004">
      <c r="B37" s="105" t="s">
        <v>97</v>
      </c>
      <c r="C37" s="105"/>
      <c r="D37" s="105"/>
      <c r="E37" s="105"/>
      <c r="F37" s="105"/>
      <c r="G37" s="105"/>
      <c r="I37" s="105" t="s">
        <v>97</v>
      </c>
      <c r="J37" s="105"/>
      <c r="K37" s="105"/>
      <c r="L37" s="105"/>
      <c r="M37" s="105"/>
      <c r="N37" s="105"/>
    </row>
    <row r="38" spans="1:15" x14ac:dyDescent="0.55000000000000004">
      <c r="B38" s="105" t="str">
        <f>ข้อมูลพื้นฐาน!D5</f>
        <v>(นางสาวเสาวนิต   แก้วรักษา)</v>
      </c>
      <c r="C38" s="105"/>
      <c r="D38" s="105"/>
      <c r="E38" s="105"/>
      <c r="F38" s="105"/>
      <c r="G38" s="105"/>
      <c r="I38" s="105" t="str">
        <f>ข้อมูลพื้นฐาน!D8</f>
        <v>(นายสุนันท์  จงใจกลาง)</v>
      </c>
      <c r="J38" s="105"/>
      <c r="K38" s="105"/>
      <c r="L38" s="105"/>
      <c r="M38" s="105"/>
      <c r="N38" s="105"/>
    </row>
    <row r="39" spans="1:15" x14ac:dyDescent="0.55000000000000004">
      <c r="B39" s="105" t="s">
        <v>87</v>
      </c>
      <c r="C39" s="105"/>
      <c r="D39" s="105"/>
      <c r="E39" s="105"/>
      <c r="F39" s="105"/>
      <c r="G39" s="105"/>
      <c r="I39" s="105" t="s">
        <v>94</v>
      </c>
      <c r="J39" s="105"/>
      <c r="K39" s="105"/>
      <c r="L39" s="105"/>
      <c r="M39" s="105"/>
      <c r="N39" s="105"/>
    </row>
    <row r="40" spans="1:15" x14ac:dyDescent="0.55000000000000004">
      <c r="B40" s="105" t="s">
        <v>97</v>
      </c>
      <c r="C40" s="105"/>
      <c r="D40" s="105"/>
      <c r="E40" s="105"/>
      <c r="F40" s="105"/>
      <c r="G40" s="105"/>
    </row>
    <row r="41" spans="1:15" x14ac:dyDescent="0.55000000000000004">
      <c r="B41" s="105" t="str">
        <f>ข้อมูลพื้นฐาน!D6</f>
        <v>(นายวายุ  มาระสูตร)</v>
      </c>
      <c r="C41" s="105"/>
      <c r="D41" s="105"/>
      <c r="E41" s="105"/>
      <c r="F41" s="105"/>
      <c r="G41" s="105"/>
    </row>
    <row r="42" spans="1:15" x14ac:dyDescent="0.55000000000000004">
      <c r="B42" s="105" t="s">
        <v>87</v>
      </c>
      <c r="C42" s="105"/>
      <c r="D42" s="105"/>
      <c r="E42" s="105"/>
      <c r="F42" s="105"/>
      <c r="G42" s="105"/>
    </row>
  </sheetData>
  <mergeCells count="17">
    <mergeCell ref="B40:G40"/>
    <mergeCell ref="B41:G41"/>
    <mergeCell ref="B42:G42"/>
    <mergeCell ref="B38:G38"/>
    <mergeCell ref="B39:G39"/>
    <mergeCell ref="I37:N37"/>
    <mergeCell ref="I38:N38"/>
    <mergeCell ref="I39:N39"/>
    <mergeCell ref="B37:G37"/>
    <mergeCell ref="A35:B35"/>
    <mergeCell ref="A34:B34"/>
    <mergeCell ref="A1:O1"/>
    <mergeCell ref="A3:O3"/>
    <mergeCell ref="A4:O4"/>
    <mergeCell ref="A5:O5"/>
    <mergeCell ref="A6:O6"/>
    <mergeCell ref="A2:O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DEBC-88B6-430F-8AC7-00545DDE839D}">
  <dimension ref="A1:J43"/>
  <sheetViews>
    <sheetView topLeftCell="A28" workbookViewId="0">
      <selection activeCell="B40" sqref="B40:D40"/>
    </sheetView>
  </sheetViews>
  <sheetFormatPr defaultRowHeight="24" x14ac:dyDescent="0.55000000000000004"/>
  <cols>
    <col min="1" max="1" width="3.375" style="1" customWidth="1"/>
    <col min="2" max="2" width="23.875" style="1" customWidth="1"/>
    <col min="3" max="5" width="11.25" style="1" customWidth="1"/>
    <col min="6" max="6" width="9.75" style="1" customWidth="1"/>
    <col min="7" max="7" width="10.5" style="1" customWidth="1"/>
    <col min="8" max="8" width="10.875" style="1" customWidth="1"/>
    <col min="9" max="16384" width="9" style="1"/>
  </cols>
  <sheetData>
    <row r="1" spans="1:10" ht="20.25" customHeight="1" x14ac:dyDescent="0.55000000000000004">
      <c r="A1" s="102" t="s">
        <v>96</v>
      </c>
      <c r="B1" s="102"/>
      <c r="C1" s="102"/>
      <c r="D1" s="102"/>
      <c r="E1" s="102"/>
      <c r="F1" s="102"/>
      <c r="G1" s="102"/>
      <c r="H1" s="102"/>
      <c r="I1" s="3"/>
      <c r="J1" s="3"/>
    </row>
    <row r="2" spans="1:10" ht="20.2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02"/>
      <c r="H2" s="102"/>
      <c r="I2" s="3"/>
      <c r="J2" s="3"/>
    </row>
    <row r="3" spans="1:10" ht="19.5" customHeight="1" x14ac:dyDescent="0.55000000000000004">
      <c r="A3" s="108" t="s">
        <v>4</v>
      </c>
      <c r="B3" s="108"/>
      <c r="C3" s="108"/>
      <c r="D3" s="108"/>
      <c r="E3" s="108"/>
      <c r="F3" s="108"/>
      <c r="G3" s="108"/>
      <c r="H3" s="4"/>
      <c r="I3" s="4"/>
      <c r="J3" s="4"/>
    </row>
    <row r="4" spans="1:10" ht="19.5" customHeight="1" x14ac:dyDescent="0.55000000000000004">
      <c r="A4" s="109" t="s">
        <v>5</v>
      </c>
      <c r="B4" s="109"/>
      <c r="C4" s="109"/>
      <c r="D4" s="109"/>
      <c r="E4" s="109"/>
      <c r="F4" s="109"/>
      <c r="G4" s="109"/>
      <c r="H4" s="5"/>
      <c r="I4" s="5"/>
      <c r="J4" s="5"/>
    </row>
    <row r="5" spans="1:10" ht="19.5" customHeight="1" x14ac:dyDescent="0.55000000000000004">
      <c r="A5" s="109" t="s">
        <v>82</v>
      </c>
      <c r="B5" s="109"/>
      <c r="C5" s="109"/>
      <c r="D5" s="109"/>
      <c r="E5" s="109"/>
      <c r="F5" s="109"/>
      <c r="G5" s="109"/>
      <c r="H5" s="109"/>
      <c r="I5" s="5"/>
      <c r="J5" s="5"/>
    </row>
    <row r="6" spans="1:10" ht="21" customHeight="1" x14ac:dyDescent="0.55000000000000004">
      <c r="A6" s="110" t="s">
        <v>295</v>
      </c>
      <c r="B6" s="110"/>
      <c r="C6" s="110"/>
      <c r="D6" s="110"/>
      <c r="E6" s="110"/>
      <c r="F6" s="110"/>
      <c r="G6" s="110"/>
      <c r="H6" s="110"/>
      <c r="I6" s="4"/>
      <c r="J6" s="4"/>
    </row>
    <row r="7" spans="1:10" ht="3" customHeight="1" x14ac:dyDescent="0.55000000000000004">
      <c r="A7" s="24"/>
      <c r="B7" s="24"/>
      <c r="C7" s="24"/>
      <c r="D7" s="24"/>
      <c r="E7" s="24"/>
      <c r="F7" s="24"/>
      <c r="G7" s="24"/>
      <c r="H7" s="24"/>
      <c r="I7" s="24"/>
      <c r="J7" s="4"/>
    </row>
    <row r="8" spans="1:10" ht="15" customHeight="1" x14ac:dyDescent="0.55000000000000004">
      <c r="A8" s="117" t="s">
        <v>7</v>
      </c>
      <c r="B8" s="117" t="s">
        <v>8</v>
      </c>
      <c r="C8" s="121" t="s">
        <v>226</v>
      </c>
      <c r="D8" s="121" t="s">
        <v>227</v>
      </c>
      <c r="E8" s="121" t="s">
        <v>228</v>
      </c>
      <c r="F8" s="115" t="s">
        <v>123</v>
      </c>
      <c r="G8" s="115" t="s">
        <v>11</v>
      </c>
      <c r="H8" s="117" t="s">
        <v>12</v>
      </c>
    </row>
    <row r="9" spans="1:10" ht="49.5" customHeight="1" x14ac:dyDescent="0.55000000000000004">
      <c r="A9" s="118"/>
      <c r="B9" s="118"/>
      <c r="C9" s="122"/>
      <c r="D9" s="122"/>
      <c r="E9" s="122"/>
      <c r="F9" s="116"/>
      <c r="G9" s="116"/>
      <c r="H9" s="118"/>
    </row>
    <row r="10" spans="1:10" ht="18.75" customHeight="1" x14ac:dyDescent="0.55000000000000004">
      <c r="A10" s="25">
        <v>1</v>
      </c>
      <c r="B10" s="8" t="str">
        <f>ข้อมูลนักเรียน!B5</f>
        <v>เด็กหญิงเกศเกล้า  พากพรม</v>
      </c>
      <c r="C10" s="25">
        <v>5</v>
      </c>
      <c r="D10" s="25">
        <v>5</v>
      </c>
      <c r="E10" s="25">
        <v>5</v>
      </c>
      <c r="F10" s="25">
        <f t="shared" ref="F10:F34" si="0">SUM(C10:E10)</f>
        <v>15</v>
      </c>
      <c r="G10" s="9">
        <f>F10*100/15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25">
        <v>2</v>
      </c>
      <c r="B11" s="8" t="str">
        <f>ข้อมูลนักเรียน!B6</f>
        <v>เด็กชายกันตพงศ์  จันทะศิลา</v>
      </c>
      <c r="C11" s="25">
        <v>4</v>
      </c>
      <c r="D11" s="25">
        <v>4</v>
      </c>
      <c r="E11" s="25">
        <v>4</v>
      </c>
      <c r="F11" s="25">
        <f t="shared" si="0"/>
        <v>12</v>
      </c>
      <c r="G11" s="9">
        <f t="shared" ref="G11:G34" si="1">F11*100/15</f>
        <v>80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25">
        <v>3</v>
      </c>
      <c r="B12" s="8" t="str">
        <f>ข้อมูลนักเรียน!B7</f>
        <v>เด็กชายจารุวัฒน์  สุวรรณทับ</v>
      </c>
      <c r="C12" s="25">
        <v>3</v>
      </c>
      <c r="D12" s="25">
        <v>3</v>
      </c>
      <c r="E12" s="25">
        <v>3</v>
      </c>
      <c r="F12" s="25">
        <f t="shared" si="0"/>
        <v>9</v>
      </c>
      <c r="G12" s="9">
        <f t="shared" si="1"/>
        <v>60</v>
      </c>
      <c r="H12" s="10" t="str">
        <f t="shared" si="2"/>
        <v>ปานกลาง</v>
      </c>
    </row>
    <row r="13" spans="1:10" ht="18.75" customHeight="1" x14ac:dyDescent="0.55000000000000004">
      <c r="A13" s="25">
        <v>4</v>
      </c>
      <c r="B13" s="8" t="str">
        <f>ข้อมูลนักเรียน!B8</f>
        <v>เด็กชายณัฐภูมิ  ชังเจริญ</v>
      </c>
      <c r="C13" s="25"/>
      <c r="D13" s="25"/>
      <c r="E13" s="25"/>
      <c r="F13" s="25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25">
        <v>5</v>
      </c>
      <c r="B14" s="8" t="str">
        <f>ข้อมูลนักเรียน!B9</f>
        <v>เด็กชายณัฐวุฒิ  ศรีแก้ว</v>
      </c>
      <c r="C14" s="25"/>
      <c r="D14" s="25"/>
      <c r="E14" s="25"/>
      <c r="F14" s="25">
        <f t="shared" si="0"/>
        <v>0</v>
      </c>
      <c r="G14" s="9">
        <f>F14*100/15</f>
        <v>0</v>
      </c>
      <c r="H14" s="10" t="str">
        <f t="shared" si="2"/>
        <v>กำลังพัฒนา</v>
      </c>
    </row>
    <row r="15" spans="1:10" ht="18.75" customHeight="1" x14ac:dyDescent="0.55000000000000004">
      <c r="A15" s="25">
        <v>6</v>
      </c>
      <c r="B15" s="8" t="str">
        <f>ข้อมูลนักเรียน!B10</f>
        <v>เด็กชายนพดล  หมายกลาง</v>
      </c>
      <c r="C15" s="25"/>
      <c r="D15" s="25"/>
      <c r="E15" s="25"/>
      <c r="F15" s="25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25">
        <v>7</v>
      </c>
      <c r="B16" s="8" t="str">
        <f>ข้อมูลนักเรียน!B11</f>
        <v>เด็กชายปรมัตถ์  ศักดิ์รชฏ</v>
      </c>
      <c r="C16" s="25"/>
      <c r="D16" s="25"/>
      <c r="E16" s="25"/>
      <c r="F16" s="25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25">
        <v>8</v>
      </c>
      <c r="B17" s="8" t="str">
        <f>ข้อมูลนักเรียน!B12</f>
        <v>เด็กชายรังสิมันตุ์  รัตนะมาลา</v>
      </c>
      <c r="C17" s="25"/>
      <c r="D17" s="25"/>
      <c r="E17" s="25"/>
      <c r="F17" s="25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25">
        <v>9</v>
      </c>
      <c r="B18" s="8" t="str">
        <f>ข้อมูลนักเรียน!B13</f>
        <v>เด็กชายวงเมือง  ผลวัฒน์</v>
      </c>
      <c r="C18" s="25"/>
      <c r="D18" s="25"/>
      <c r="E18" s="25"/>
      <c r="F18" s="25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25">
        <v>10</v>
      </c>
      <c r="B19" s="8" t="str">
        <f>ข้อมูลนักเรียน!B14</f>
        <v>เด็กหญิงขวัญจิรา  ทะรารัมย์</v>
      </c>
      <c r="C19" s="25"/>
      <c r="D19" s="25"/>
      <c r="E19" s="25"/>
      <c r="F19" s="25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25">
        <v>11</v>
      </c>
      <c r="B20" s="8" t="str">
        <f>ข้อมูลนักเรียน!B15</f>
        <v>เด็กหญิงนันทิกานต์  ทิพย์โกสุม</v>
      </c>
      <c r="C20" s="25"/>
      <c r="D20" s="25"/>
      <c r="E20" s="25"/>
      <c r="F20" s="25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25">
        <v>12</v>
      </c>
      <c r="B21" s="8" t="str">
        <f>ข้อมูลนักเรียน!B16</f>
        <v>เด็กหญิงอรปรียา  สารโคกกรวด</v>
      </c>
      <c r="C21" s="25"/>
      <c r="D21" s="25"/>
      <c r="E21" s="25"/>
      <c r="F21" s="25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25">
        <v>13</v>
      </c>
      <c r="B22" s="8" t="str">
        <f>ข้อมูลนักเรียน!B17</f>
        <v>เด็กชายอดิเทพ  หนูแก้ว</v>
      </c>
      <c r="C22" s="25"/>
      <c r="D22" s="25"/>
      <c r="E22" s="25"/>
      <c r="F22" s="25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25">
        <v>14</v>
      </c>
      <c r="B23" s="8" t="str">
        <f>ข้อมูลนักเรียน!B18</f>
        <v>เด็กหญิงสุจิรา  พินิจ</v>
      </c>
      <c r="C23" s="25"/>
      <c r="D23" s="25"/>
      <c r="E23" s="25"/>
      <c r="F23" s="25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25">
        <v>15</v>
      </c>
      <c r="B24" s="8" t="str">
        <f>ข้อมูลนักเรียน!B19</f>
        <v>เด็กหญิงนฤมล  ศรีเมืองช้าง</v>
      </c>
      <c r="C24" s="25"/>
      <c r="D24" s="25"/>
      <c r="E24" s="25"/>
      <c r="F24" s="25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25">
        <v>16</v>
      </c>
      <c r="B25" s="8" t="str">
        <f>ข้อมูลนักเรียน!B20</f>
        <v>เด็กชายสุพศิน  เสริฐกระโทก</v>
      </c>
      <c r="C25" s="25"/>
      <c r="D25" s="25"/>
      <c r="E25" s="25"/>
      <c r="F25" s="25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25">
        <v>17</v>
      </c>
      <c r="B26" s="8" t="str">
        <f>ข้อมูลนักเรียน!B21</f>
        <v>เด็กชายอรรถมากร กันภัย</v>
      </c>
      <c r="C26" s="25"/>
      <c r="D26" s="25"/>
      <c r="E26" s="25"/>
      <c r="F26" s="25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25">
        <v>18</v>
      </c>
      <c r="B27" s="8" t="str">
        <f>ข้อมูลนักเรียน!B22</f>
        <v>เด็กหญิงจิดาภา  เติมพันธ์</v>
      </c>
      <c r="C27" s="25"/>
      <c r="D27" s="25"/>
      <c r="E27" s="25"/>
      <c r="F27" s="25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25">
        <v>19</v>
      </c>
      <c r="B28" s="8" t="str">
        <f>ข้อมูลนักเรียน!B23</f>
        <v>เด็กหญิงยุพารัตน์  รังกระโทก</v>
      </c>
      <c r="C28" s="25"/>
      <c r="D28" s="25"/>
      <c r="E28" s="25"/>
      <c r="F28" s="25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25">
        <v>20</v>
      </c>
      <c r="B29" s="8" t="str">
        <f>ข้อมูลนักเรียน!B24</f>
        <v>เด็กชายราเชน  นัยเนตร</v>
      </c>
      <c r="C29" s="25"/>
      <c r="D29" s="25"/>
      <c r="E29" s="25"/>
      <c r="F29" s="25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25">
        <v>21</v>
      </c>
      <c r="B30" s="8" t="str">
        <f>ข้อมูลนักเรียน!B30</f>
        <v>เด็กหญิงณัฐธยาน์  ผสมโค</v>
      </c>
      <c r="C30" s="8"/>
      <c r="D30" s="8"/>
      <c r="E30" s="8"/>
      <c r="F30" s="25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25">
        <v>22</v>
      </c>
      <c r="B31" s="8" t="str">
        <f>ข้อมูลนักเรียน!B31</f>
        <v>เด็กหญิงวิชญาพร  ยนกลาง</v>
      </c>
      <c r="C31" s="8"/>
      <c r="D31" s="8"/>
      <c r="E31" s="8"/>
      <c r="F31" s="25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25">
        <v>23</v>
      </c>
      <c r="B32" s="8"/>
      <c r="C32" s="8"/>
      <c r="D32" s="8"/>
      <c r="E32" s="8"/>
      <c r="F32" s="25"/>
      <c r="G32" s="9"/>
      <c r="H32" s="10"/>
    </row>
    <row r="33" spans="1:10" ht="18.75" customHeight="1" x14ac:dyDescent="0.55000000000000004">
      <c r="A33" s="25">
        <v>24</v>
      </c>
      <c r="B33" s="8"/>
      <c r="C33" s="8"/>
      <c r="D33" s="8"/>
      <c r="E33" s="8"/>
      <c r="F33" s="25"/>
      <c r="G33" s="9"/>
      <c r="H33" s="10"/>
    </row>
    <row r="34" spans="1:10" ht="18.75" customHeight="1" x14ac:dyDescent="0.55000000000000004">
      <c r="A34" s="25">
        <v>25</v>
      </c>
      <c r="B34" s="8"/>
      <c r="C34" s="8"/>
      <c r="D34" s="8"/>
      <c r="E34" s="8"/>
      <c r="F34" s="25"/>
      <c r="G34" s="9"/>
      <c r="H34" s="10"/>
    </row>
    <row r="35" spans="1:10" ht="19.5" customHeight="1" x14ac:dyDescent="0.55000000000000004">
      <c r="A35" s="106" t="s">
        <v>15</v>
      </c>
      <c r="B35" s="107"/>
      <c r="C35" s="28">
        <f>SUM(C10:C34)</f>
        <v>12</v>
      </c>
      <c r="D35" s="28">
        <f t="shared" ref="D35:G35" si="3">SUM(D10:D34)</f>
        <v>12</v>
      </c>
      <c r="E35" s="28">
        <f t="shared" si="3"/>
        <v>12</v>
      </c>
      <c r="F35" s="28">
        <f t="shared" si="3"/>
        <v>36</v>
      </c>
      <c r="G35" s="29">
        <f t="shared" si="3"/>
        <v>240</v>
      </c>
      <c r="H35" s="30"/>
    </row>
    <row r="36" spans="1:10" ht="19.5" customHeight="1" x14ac:dyDescent="0.55000000000000004">
      <c r="A36" s="106" t="s">
        <v>16</v>
      </c>
      <c r="B36" s="107"/>
      <c r="C36" s="31">
        <f>AVERAGE(C10:C34)</f>
        <v>4</v>
      </c>
      <c r="D36" s="31">
        <f t="shared" ref="D36:F36" si="4">AVERAGE(D10:D34)</f>
        <v>4</v>
      </c>
      <c r="E36" s="31">
        <f t="shared" si="4"/>
        <v>4</v>
      </c>
      <c r="F36" s="31">
        <f t="shared" si="4"/>
        <v>1.6363636363636365</v>
      </c>
      <c r="G36" s="29">
        <f>AVERAGE(G10:G34)</f>
        <v>10.909090909090908</v>
      </c>
      <c r="H36" s="32" t="str">
        <f t="shared" si="2"/>
        <v>กำลังพัฒนา</v>
      </c>
    </row>
    <row r="37" spans="1:10" ht="9.75" customHeight="1" x14ac:dyDescent="0.55000000000000004"/>
    <row r="38" spans="1:10" x14ac:dyDescent="0.55000000000000004">
      <c r="B38" s="105" t="s">
        <v>97</v>
      </c>
      <c r="C38" s="105"/>
      <c r="D38" s="105"/>
      <c r="E38" s="105" t="s">
        <v>97</v>
      </c>
      <c r="F38" s="105"/>
      <c r="G38" s="105"/>
      <c r="H38" s="105"/>
    </row>
    <row r="39" spans="1:10" x14ac:dyDescent="0.55000000000000004">
      <c r="B39" s="105" t="str">
        <f>ข้อมูลพื้นฐาน!D5</f>
        <v>(นางสาวเสาวนิต   แก้วรักษา)</v>
      </c>
      <c r="C39" s="105"/>
      <c r="D39" s="105"/>
      <c r="E39" s="105" t="str">
        <f>ข้อมูลพื้นฐาน!D8</f>
        <v>(นายสุนันท์  จงใจกลาง)</v>
      </c>
      <c r="F39" s="105"/>
      <c r="G39" s="105"/>
      <c r="H39" s="105"/>
    </row>
    <row r="40" spans="1:10" x14ac:dyDescent="0.55000000000000004">
      <c r="B40" s="105" t="s">
        <v>87</v>
      </c>
      <c r="C40" s="105"/>
      <c r="D40" s="105"/>
      <c r="E40" s="105" t="s">
        <v>94</v>
      </c>
      <c r="F40" s="105"/>
      <c r="G40" s="105"/>
      <c r="H40" s="105"/>
      <c r="I40" s="5"/>
      <c r="J40" s="5"/>
    </row>
    <row r="41" spans="1:10" x14ac:dyDescent="0.55000000000000004">
      <c r="B41" s="105" t="s">
        <v>97</v>
      </c>
      <c r="C41" s="105"/>
      <c r="D41" s="105"/>
    </row>
    <row r="42" spans="1:10" x14ac:dyDescent="0.55000000000000004">
      <c r="B42" s="105" t="str">
        <f>ข้อมูลพื้นฐาน!D6</f>
        <v>(นายวายุ  มาระสูตร)</v>
      </c>
      <c r="C42" s="105"/>
      <c r="D42" s="105"/>
    </row>
    <row r="43" spans="1:10" x14ac:dyDescent="0.55000000000000004">
      <c r="B43" s="105" t="s">
        <v>87</v>
      </c>
      <c r="C43" s="105"/>
      <c r="D43" s="105"/>
    </row>
  </sheetData>
  <mergeCells count="25">
    <mergeCell ref="B41:D41"/>
    <mergeCell ref="B42:D42"/>
    <mergeCell ref="B43:D43"/>
    <mergeCell ref="B38:D38"/>
    <mergeCell ref="B39:D39"/>
    <mergeCell ref="B40:D40"/>
    <mergeCell ref="E38:H38"/>
    <mergeCell ref="E39:H39"/>
    <mergeCell ref="E40:H40"/>
    <mergeCell ref="F8:F9"/>
    <mergeCell ref="G8:G9"/>
    <mergeCell ref="H8:H9"/>
    <mergeCell ref="A35:B35"/>
    <mergeCell ref="A36:B36"/>
    <mergeCell ref="A8:A9"/>
    <mergeCell ref="B8:B9"/>
    <mergeCell ref="C8:C9"/>
    <mergeCell ref="D8:D9"/>
    <mergeCell ref="E8:E9"/>
    <mergeCell ref="A1:H1"/>
    <mergeCell ref="A3:G3"/>
    <mergeCell ref="A4:G4"/>
    <mergeCell ref="A5:H5"/>
    <mergeCell ref="A6:H6"/>
    <mergeCell ref="A2:H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84C4-BF79-44B0-8AD6-299038C6BDE0}">
  <dimension ref="A1:K21"/>
  <sheetViews>
    <sheetView zoomScale="75" zoomScaleNormal="75" workbookViewId="0">
      <selection activeCell="C21" sqref="C21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2" t="s">
        <v>202</v>
      </c>
      <c r="B1" s="102"/>
      <c r="C1" s="102"/>
      <c r="D1" s="102"/>
      <c r="E1" s="102"/>
      <c r="F1" s="102"/>
      <c r="G1" s="102"/>
      <c r="H1" s="102"/>
      <c r="I1" s="85"/>
      <c r="J1" s="3"/>
      <c r="K1" s="3"/>
    </row>
    <row r="2" spans="1:11" ht="19.5" customHeight="1" x14ac:dyDescent="0.55000000000000004">
      <c r="A2" s="108" t="s">
        <v>4</v>
      </c>
      <c r="B2" s="108"/>
      <c r="C2" s="108"/>
      <c r="D2" s="108"/>
      <c r="E2" s="108"/>
      <c r="F2" s="108"/>
      <c r="G2" s="108"/>
      <c r="H2" s="108"/>
      <c r="I2" s="4"/>
      <c r="J2" s="4"/>
      <c r="K2" s="4"/>
    </row>
    <row r="3" spans="1:11" ht="19.5" customHeight="1" x14ac:dyDescent="0.55000000000000004">
      <c r="A3" s="109" t="s">
        <v>5</v>
      </c>
      <c r="B3" s="109"/>
      <c r="C3" s="109"/>
      <c r="D3" s="109"/>
      <c r="E3" s="109"/>
      <c r="F3" s="109"/>
      <c r="G3" s="109"/>
      <c r="H3" s="109"/>
      <c r="I3" s="5"/>
      <c r="J3" s="5"/>
      <c r="K3" s="5"/>
    </row>
    <row r="4" spans="1:11" ht="19.5" customHeight="1" x14ac:dyDescent="0.55000000000000004">
      <c r="A4" s="109" t="s">
        <v>203</v>
      </c>
      <c r="B4" s="109"/>
      <c r="C4" s="109"/>
      <c r="D4" s="109"/>
      <c r="E4" s="109"/>
      <c r="F4" s="109"/>
      <c r="G4" s="109"/>
      <c r="H4" s="109"/>
      <c r="I4" s="109"/>
      <c r="J4" s="5"/>
      <c r="K4" s="5"/>
    </row>
    <row r="5" spans="1:11" ht="8.25" customHeight="1" x14ac:dyDescent="0.55000000000000004">
      <c r="A5" s="110"/>
      <c r="B5" s="110"/>
      <c r="C5" s="110"/>
      <c r="D5" s="110"/>
      <c r="E5" s="110"/>
      <c r="F5" s="110"/>
      <c r="G5" s="110"/>
      <c r="H5" s="110"/>
      <c r="I5" s="110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20" t="s">
        <v>12</v>
      </c>
      <c r="D7" s="120"/>
      <c r="E7" s="120"/>
      <c r="F7" s="120"/>
      <c r="G7" s="120"/>
    </row>
    <row r="8" spans="1:11" x14ac:dyDescent="0.55000000000000004">
      <c r="B8" s="88" t="s">
        <v>204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297.75" customHeight="1" x14ac:dyDescent="0.55000000000000004">
      <c r="B9" s="90" t="s">
        <v>205</v>
      </c>
      <c r="C9" s="91" t="s">
        <v>206</v>
      </c>
      <c r="D9" s="90" t="s">
        <v>207</v>
      </c>
      <c r="E9" s="90" t="s">
        <v>208</v>
      </c>
      <c r="F9" s="90" t="s">
        <v>209</v>
      </c>
      <c r="G9" s="90" t="s">
        <v>210</v>
      </c>
    </row>
    <row r="11" spans="1:11" ht="28.5" customHeight="1" x14ac:dyDescent="0.55000000000000004">
      <c r="A11" s="102" t="s">
        <v>211</v>
      </c>
      <c r="B11" s="102"/>
      <c r="C11" s="102"/>
      <c r="D11" s="102"/>
      <c r="E11" s="102"/>
      <c r="F11" s="102"/>
      <c r="G11" s="102"/>
      <c r="H11" s="102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20" t="s">
        <v>12</v>
      </c>
      <c r="D13" s="120"/>
      <c r="E13" s="120"/>
      <c r="F13" s="120"/>
      <c r="G13" s="120"/>
    </row>
    <row r="14" spans="1:11" x14ac:dyDescent="0.55000000000000004">
      <c r="B14" s="88" t="s">
        <v>212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298.5" customHeight="1" x14ac:dyDescent="0.55000000000000004">
      <c r="B15" s="90" t="s">
        <v>213</v>
      </c>
      <c r="C15" s="91" t="s">
        <v>214</v>
      </c>
      <c r="D15" s="90" t="s">
        <v>215</v>
      </c>
      <c r="E15" s="90" t="s">
        <v>216</v>
      </c>
      <c r="F15" s="90" t="s">
        <v>217</v>
      </c>
      <c r="G15" s="90" t="s">
        <v>218</v>
      </c>
    </row>
    <row r="16" spans="1:11" ht="15" customHeight="1" x14ac:dyDescent="0.55000000000000004"/>
    <row r="17" spans="1:8" ht="24.75" customHeight="1" x14ac:dyDescent="0.55000000000000004">
      <c r="A17" s="102" t="s">
        <v>219</v>
      </c>
      <c r="B17" s="102"/>
      <c r="C17" s="102"/>
      <c r="D17" s="102"/>
      <c r="E17" s="102"/>
      <c r="F17" s="102"/>
      <c r="G17" s="102"/>
      <c r="H17" s="102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20" t="s">
        <v>12</v>
      </c>
      <c r="D19" s="120"/>
      <c r="E19" s="120"/>
      <c r="F19" s="120"/>
      <c r="G19" s="120"/>
    </row>
    <row r="20" spans="1:8" x14ac:dyDescent="0.55000000000000004">
      <c r="B20" s="88" t="s">
        <v>220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84" x14ac:dyDescent="0.55000000000000004">
      <c r="B21" s="90" t="s">
        <v>221</v>
      </c>
      <c r="C21" s="91" t="s">
        <v>229</v>
      </c>
      <c r="D21" s="90" t="s">
        <v>222</v>
      </c>
      <c r="E21" s="90" t="s">
        <v>223</v>
      </c>
      <c r="F21" s="90" t="s">
        <v>224</v>
      </c>
      <c r="G21" s="90" t="s">
        <v>225</v>
      </c>
    </row>
  </sheetData>
  <mergeCells count="10">
    <mergeCell ref="A11:H11"/>
    <mergeCell ref="C13:G13"/>
    <mergeCell ref="A17:H17"/>
    <mergeCell ref="C19:G19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CA186-42F0-461E-9638-39C4CD931CEB}">
  <dimension ref="A1:O40"/>
  <sheetViews>
    <sheetView view="pageBreakPreview" topLeftCell="A16" zoomScale="60" zoomScaleNormal="98" workbookViewId="0">
      <selection activeCell="B32" sqref="B32:M34"/>
    </sheetView>
  </sheetViews>
  <sheetFormatPr defaultRowHeight="24" x14ac:dyDescent="0.55000000000000004"/>
  <cols>
    <col min="1" max="1" width="3.375" style="1" customWidth="1"/>
    <col min="2" max="2" width="22.875" style="1" customWidth="1"/>
    <col min="3" max="10" width="5" style="1" customWidth="1"/>
    <col min="11" max="11" width="9.25" style="1" customWidth="1"/>
    <col min="12" max="12" width="8.75" style="1" customWidth="1"/>
    <col min="13" max="13" width="11.375" style="1" customWidth="1"/>
    <col min="14" max="16384" width="9" style="1"/>
  </cols>
  <sheetData>
    <row r="1" spans="1:15" ht="20.25" customHeight="1" x14ac:dyDescent="0.55000000000000004">
      <c r="A1" s="102" t="s">
        <v>96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3"/>
      <c r="O1" s="3"/>
    </row>
    <row r="2" spans="1:15" ht="20.2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3"/>
      <c r="O2" s="3"/>
    </row>
    <row r="3" spans="1:15" ht="19.5" customHeight="1" x14ac:dyDescent="0.55000000000000004">
      <c r="A3" s="108" t="s">
        <v>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4"/>
      <c r="N3" s="4"/>
      <c r="O3" s="4"/>
    </row>
    <row r="4" spans="1:15" ht="19.5" customHeight="1" x14ac:dyDescent="0.55000000000000004">
      <c r="A4" s="109" t="s">
        <v>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5"/>
      <c r="N4" s="5"/>
      <c r="O4" s="5"/>
    </row>
    <row r="5" spans="1:15" ht="19.5" customHeight="1" x14ac:dyDescent="0.55000000000000004">
      <c r="A5" s="109" t="s">
        <v>26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5"/>
      <c r="O5" s="5"/>
    </row>
    <row r="6" spans="1:15" ht="21" customHeight="1" x14ac:dyDescent="0.55000000000000004">
      <c r="A6" s="110" t="s">
        <v>296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4"/>
      <c r="O6" s="4"/>
    </row>
    <row r="7" spans="1:15" ht="3" customHeight="1" x14ac:dyDescent="0.55000000000000004">
      <c r="A7" s="6"/>
      <c r="B7" s="6"/>
      <c r="C7" s="6"/>
      <c r="D7" s="6"/>
      <c r="E7" s="83"/>
      <c r="F7" s="83"/>
      <c r="G7" s="83"/>
      <c r="H7" s="6"/>
      <c r="I7" s="6"/>
      <c r="J7" s="6"/>
      <c r="K7" s="6"/>
      <c r="L7" s="6"/>
      <c r="M7" s="6"/>
      <c r="N7" s="6"/>
      <c r="O7" s="4"/>
    </row>
    <row r="8" spans="1:15" ht="15" customHeight="1" x14ac:dyDescent="0.55000000000000004">
      <c r="A8" s="117" t="s">
        <v>7</v>
      </c>
      <c r="B8" s="117" t="s">
        <v>8</v>
      </c>
      <c r="C8" s="125" t="s">
        <v>230</v>
      </c>
      <c r="D8" s="125" t="s">
        <v>231</v>
      </c>
      <c r="E8" s="125" t="s">
        <v>232</v>
      </c>
      <c r="F8" s="125" t="s">
        <v>233</v>
      </c>
      <c r="G8" s="125" t="s">
        <v>234</v>
      </c>
      <c r="H8" s="125" t="s">
        <v>235</v>
      </c>
      <c r="I8" s="125" t="s">
        <v>236</v>
      </c>
      <c r="J8" s="125" t="s">
        <v>237</v>
      </c>
      <c r="K8" s="123" t="s">
        <v>123</v>
      </c>
      <c r="L8" s="115" t="s">
        <v>11</v>
      </c>
      <c r="M8" s="117" t="s">
        <v>12</v>
      </c>
    </row>
    <row r="9" spans="1:15" ht="95.25" customHeight="1" x14ac:dyDescent="0.55000000000000004">
      <c r="A9" s="118"/>
      <c r="B9" s="118"/>
      <c r="C9" s="126"/>
      <c r="D9" s="126"/>
      <c r="E9" s="126"/>
      <c r="F9" s="126"/>
      <c r="G9" s="126"/>
      <c r="H9" s="126"/>
      <c r="I9" s="126"/>
      <c r="J9" s="126"/>
      <c r="K9" s="124"/>
      <c r="L9" s="116"/>
      <c r="M9" s="118"/>
    </row>
    <row r="10" spans="1:15" ht="18.75" customHeight="1" x14ac:dyDescent="0.55000000000000004">
      <c r="A10" s="7">
        <v>1</v>
      </c>
      <c r="B10" s="8" t="str">
        <f>ข้อมูลนักเรียน!B5</f>
        <v>เด็กหญิงเกศเกล้า  พากพรม</v>
      </c>
      <c r="C10" s="7">
        <v>2.75</v>
      </c>
      <c r="D10" s="7">
        <v>2.14</v>
      </c>
      <c r="E10" s="46">
        <v>2.8</v>
      </c>
      <c r="F10" s="46">
        <v>2.5499999999999998</v>
      </c>
      <c r="G10" s="46">
        <v>3</v>
      </c>
      <c r="H10" s="7">
        <v>3</v>
      </c>
      <c r="I10" s="7">
        <v>3</v>
      </c>
      <c r="J10" s="7">
        <v>3</v>
      </c>
      <c r="K10" s="7">
        <f>SUM(C10:J10)</f>
        <v>22.240000000000002</v>
      </c>
      <c r="L10" s="9">
        <f>K10*100/24</f>
        <v>92.666666666666671</v>
      </c>
      <c r="M10" s="10" t="str">
        <f>IF(L10&gt;=90,"ยอดเยี่ยม",IF(L10&gt;=80,"ดีเลิศ",IF(L10&gt;=70,"ดี",IF(L10&gt;=60,"ปานกลาง",IF(L10&lt;60,"กำลังพัฒนา")))))</f>
        <v>ยอดเยี่ยม</v>
      </c>
    </row>
    <row r="11" spans="1:15" ht="18.75" customHeight="1" x14ac:dyDescent="0.55000000000000004">
      <c r="A11" s="7">
        <v>2</v>
      </c>
      <c r="B11" s="8" t="str">
        <f>ข้อมูลนักเรียน!B6</f>
        <v>เด็กชายกันตพงศ์  จันทะศิลา</v>
      </c>
      <c r="C11" s="7">
        <v>2</v>
      </c>
      <c r="D11" s="7">
        <v>3</v>
      </c>
      <c r="E11" s="46">
        <v>3</v>
      </c>
      <c r="F11" s="46">
        <v>2</v>
      </c>
      <c r="G11" s="46">
        <v>2</v>
      </c>
      <c r="H11" s="7">
        <v>2</v>
      </c>
      <c r="I11" s="7">
        <v>3</v>
      </c>
      <c r="J11" s="7">
        <v>3</v>
      </c>
      <c r="K11" s="7">
        <f>SUM(C11:J11)</f>
        <v>20</v>
      </c>
      <c r="L11" s="9">
        <f t="shared" ref="L11:L34" si="0">K11*100/24</f>
        <v>83.333333333333329</v>
      </c>
      <c r="M11" s="10" t="str">
        <f t="shared" ref="M11:M36" si="1">IF(L11&gt;=90,"ยอดเยี่ยม",IF(L11&gt;=80,"ดีเลิศ",IF(L11&gt;=70,"ดี",IF(L11&gt;=60,"ปานกลาง",IF(L11&lt;60,"กำลังพัฒนา")))))</f>
        <v>ดีเลิศ</v>
      </c>
    </row>
    <row r="12" spans="1:15" ht="18.75" customHeight="1" x14ac:dyDescent="0.55000000000000004">
      <c r="A12" s="7">
        <v>3</v>
      </c>
      <c r="B12" s="8" t="str">
        <f>ข้อมูลนักเรียน!B7</f>
        <v>เด็กชายจารุวัฒน์  สุวรรณทับ</v>
      </c>
      <c r="C12" s="7"/>
      <c r="D12" s="7"/>
      <c r="E12" s="46"/>
      <c r="F12" s="46"/>
      <c r="G12" s="46"/>
      <c r="H12" s="7"/>
      <c r="I12" s="7"/>
      <c r="J12" s="7"/>
      <c r="K12" s="7">
        <f t="shared" ref="K12:K34" si="2">SUM(C12:J12)</f>
        <v>0</v>
      </c>
      <c r="L12" s="9">
        <f t="shared" si="0"/>
        <v>0</v>
      </c>
      <c r="M12" s="10" t="str">
        <f t="shared" si="1"/>
        <v>กำลังพัฒนา</v>
      </c>
    </row>
    <row r="13" spans="1:15" ht="18.75" customHeight="1" x14ac:dyDescent="0.55000000000000004">
      <c r="A13" s="7">
        <v>4</v>
      </c>
      <c r="B13" s="8" t="str">
        <f>ข้อมูลนักเรียน!B8</f>
        <v>เด็กชายณัฐภูมิ  ชังเจริญ</v>
      </c>
      <c r="C13" s="7"/>
      <c r="D13" s="7"/>
      <c r="E13" s="46"/>
      <c r="F13" s="46"/>
      <c r="G13" s="46"/>
      <c r="H13" s="7"/>
      <c r="I13" s="7"/>
      <c r="J13" s="7"/>
      <c r="K13" s="7">
        <f t="shared" si="2"/>
        <v>0</v>
      </c>
      <c r="L13" s="9">
        <f t="shared" si="0"/>
        <v>0</v>
      </c>
      <c r="M13" s="10" t="str">
        <f t="shared" si="1"/>
        <v>กำลังพัฒนา</v>
      </c>
    </row>
    <row r="14" spans="1:15" ht="18.75" customHeight="1" x14ac:dyDescent="0.55000000000000004">
      <c r="A14" s="7">
        <v>5</v>
      </c>
      <c r="B14" s="8" t="str">
        <f>ข้อมูลนักเรียน!B9</f>
        <v>เด็กชายณัฐวุฒิ  ศรีแก้ว</v>
      </c>
      <c r="C14" s="7"/>
      <c r="D14" s="7"/>
      <c r="E14" s="46"/>
      <c r="F14" s="46"/>
      <c r="G14" s="46"/>
      <c r="H14" s="7"/>
      <c r="I14" s="7"/>
      <c r="J14" s="7"/>
      <c r="K14" s="7">
        <f t="shared" si="2"/>
        <v>0</v>
      </c>
      <c r="L14" s="9">
        <f t="shared" si="0"/>
        <v>0</v>
      </c>
      <c r="M14" s="10" t="str">
        <f t="shared" si="1"/>
        <v>กำลังพัฒนา</v>
      </c>
    </row>
    <row r="15" spans="1:15" ht="18.75" customHeight="1" x14ac:dyDescent="0.55000000000000004">
      <c r="A15" s="7">
        <v>6</v>
      </c>
      <c r="B15" s="8" t="str">
        <f>ข้อมูลนักเรียน!B10</f>
        <v>เด็กชายนพดล  หมายกลาง</v>
      </c>
      <c r="C15" s="7"/>
      <c r="D15" s="7"/>
      <c r="E15" s="46"/>
      <c r="F15" s="46"/>
      <c r="G15" s="46"/>
      <c r="H15" s="7"/>
      <c r="I15" s="7"/>
      <c r="J15" s="7"/>
      <c r="K15" s="7">
        <f t="shared" si="2"/>
        <v>0</v>
      </c>
      <c r="L15" s="9">
        <f t="shared" si="0"/>
        <v>0</v>
      </c>
      <c r="M15" s="10" t="str">
        <f t="shared" si="1"/>
        <v>กำลังพัฒนา</v>
      </c>
    </row>
    <row r="16" spans="1:15" ht="18.75" customHeight="1" x14ac:dyDescent="0.55000000000000004">
      <c r="A16" s="7">
        <v>7</v>
      </c>
      <c r="B16" s="8" t="str">
        <f>ข้อมูลนักเรียน!B11</f>
        <v>เด็กชายปรมัตถ์  ศักดิ์รชฏ</v>
      </c>
      <c r="C16" s="7"/>
      <c r="D16" s="7"/>
      <c r="E16" s="46"/>
      <c r="F16" s="46"/>
      <c r="G16" s="46"/>
      <c r="H16" s="7"/>
      <c r="I16" s="7"/>
      <c r="J16" s="7"/>
      <c r="K16" s="7">
        <f t="shared" si="2"/>
        <v>0</v>
      </c>
      <c r="L16" s="9">
        <f t="shared" si="0"/>
        <v>0</v>
      </c>
      <c r="M16" s="10" t="str">
        <f t="shared" si="1"/>
        <v>กำลังพัฒนา</v>
      </c>
    </row>
    <row r="17" spans="1:13" ht="18.75" customHeight="1" x14ac:dyDescent="0.55000000000000004">
      <c r="A17" s="7">
        <v>8</v>
      </c>
      <c r="B17" s="8" t="str">
        <f>ข้อมูลนักเรียน!B12</f>
        <v>เด็กชายรังสิมันตุ์  รัตนะมาลา</v>
      </c>
      <c r="C17" s="7"/>
      <c r="D17" s="7"/>
      <c r="E17" s="46"/>
      <c r="F17" s="46"/>
      <c r="G17" s="46"/>
      <c r="H17" s="7"/>
      <c r="I17" s="7"/>
      <c r="J17" s="7"/>
      <c r="K17" s="7">
        <f t="shared" si="2"/>
        <v>0</v>
      </c>
      <c r="L17" s="9">
        <f t="shared" si="0"/>
        <v>0</v>
      </c>
      <c r="M17" s="10" t="str">
        <f t="shared" si="1"/>
        <v>กำลังพัฒนา</v>
      </c>
    </row>
    <row r="18" spans="1:13" ht="18.75" customHeight="1" x14ac:dyDescent="0.55000000000000004">
      <c r="A18" s="7">
        <v>9</v>
      </c>
      <c r="B18" s="8" t="str">
        <f>ข้อมูลนักเรียน!B13</f>
        <v>เด็กชายวงเมือง  ผลวัฒน์</v>
      </c>
      <c r="C18" s="7"/>
      <c r="D18" s="7"/>
      <c r="E18" s="46"/>
      <c r="F18" s="46"/>
      <c r="G18" s="46"/>
      <c r="H18" s="7"/>
      <c r="I18" s="7"/>
      <c r="J18" s="7"/>
      <c r="K18" s="7">
        <f t="shared" si="2"/>
        <v>0</v>
      </c>
      <c r="L18" s="9">
        <f t="shared" si="0"/>
        <v>0</v>
      </c>
      <c r="M18" s="10" t="str">
        <f t="shared" si="1"/>
        <v>กำลังพัฒนา</v>
      </c>
    </row>
    <row r="19" spans="1:13" ht="18.75" customHeight="1" x14ac:dyDescent="0.55000000000000004">
      <c r="A19" s="7">
        <v>10</v>
      </c>
      <c r="B19" s="8" t="str">
        <f>ข้อมูลนักเรียน!B14</f>
        <v>เด็กหญิงขวัญจิรา  ทะรารัมย์</v>
      </c>
      <c r="C19" s="7"/>
      <c r="D19" s="7"/>
      <c r="E19" s="46"/>
      <c r="F19" s="46"/>
      <c r="G19" s="46"/>
      <c r="H19" s="7"/>
      <c r="I19" s="7"/>
      <c r="J19" s="7"/>
      <c r="K19" s="7">
        <f t="shared" si="2"/>
        <v>0</v>
      </c>
      <c r="L19" s="9">
        <f t="shared" si="0"/>
        <v>0</v>
      </c>
      <c r="M19" s="10" t="str">
        <f t="shared" si="1"/>
        <v>กำลังพัฒนา</v>
      </c>
    </row>
    <row r="20" spans="1:13" ht="18.75" customHeight="1" x14ac:dyDescent="0.55000000000000004">
      <c r="A20" s="7">
        <v>11</v>
      </c>
      <c r="B20" s="8" t="str">
        <f>ข้อมูลนักเรียน!B15</f>
        <v>เด็กหญิงนันทิกานต์  ทิพย์โกสุม</v>
      </c>
      <c r="C20" s="7"/>
      <c r="D20" s="7"/>
      <c r="E20" s="46"/>
      <c r="F20" s="46"/>
      <c r="G20" s="46"/>
      <c r="H20" s="7"/>
      <c r="I20" s="7"/>
      <c r="J20" s="7"/>
      <c r="K20" s="7">
        <f t="shared" si="2"/>
        <v>0</v>
      </c>
      <c r="L20" s="9">
        <f t="shared" si="0"/>
        <v>0</v>
      </c>
      <c r="M20" s="10" t="str">
        <f t="shared" si="1"/>
        <v>กำลังพัฒนา</v>
      </c>
    </row>
    <row r="21" spans="1:13" ht="18.75" customHeight="1" x14ac:dyDescent="0.55000000000000004">
      <c r="A21" s="7">
        <v>12</v>
      </c>
      <c r="B21" s="8" t="str">
        <f>ข้อมูลนักเรียน!B16</f>
        <v>เด็กหญิงอรปรียา  สารโคกกรวด</v>
      </c>
      <c r="C21" s="7"/>
      <c r="D21" s="7"/>
      <c r="E21" s="46"/>
      <c r="F21" s="46"/>
      <c r="G21" s="46"/>
      <c r="H21" s="7"/>
      <c r="I21" s="7"/>
      <c r="J21" s="7"/>
      <c r="K21" s="7">
        <f t="shared" si="2"/>
        <v>0</v>
      </c>
      <c r="L21" s="9">
        <f t="shared" si="0"/>
        <v>0</v>
      </c>
      <c r="M21" s="10" t="str">
        <f t="shared" si="1"/>
        <v>กำลังพัฒนา</v>
      </c>
    </row>
    <row r="22" spans="1:13" ht="18.75" customHeight="1" x14ac:dyDescent="0.55000000000000004">
      <c r="A22" s="7">
        <v>13</v>
      </c>
      <c r="B22" s="8" t="str">
        <f>ข้อมูลนักเรียน!B17</f>
        <v>เด็กชายอดิเทพ  หนูแก้ว</v>
      </c>
      <c r="C22" s="7"/>
      <c r="D22" s="7"/>
      <c r="E22" s="46"/>
      <c r="F22" s="46"/>
      <c r="G22" s="46"/>
      <c r="H22" s="7"/>
      <c r="I22" s="7"/>
      <c r="J22" s="7"/>
      <c r="K22" s="7">
        <f t="shared" si="2"/>
        <v>0</v>
      </c>
      <c r="L22" s="9">
        <f t="shared" si="0"/>
        <v>0</v>
      </c>
      <c r="M22" s="10" t="str">
        <f t="shared" si="1"/>
        <v>กำลังพัฒนา</v>
      </c>
    </row>
    <row r="23" spans="1:13" ht="18.75" customHeight="1" x14ac:dyDescent="0.55000000000000004">
      <c r="A23" s="7">
        <v>14</v>
      </c>
      <c r="B23" s="8" t="str">
        <f>ข้อมูลนักเรียน!B18</f>
        <v>เด็กหญิงสุจิรา  พินิจ</v>
      </c>
      <c r="C23" s="7"/>
      <c r="D23" s="7"/>
      <c r="E23" s="46"/>
      <c r="F23" s="46"/>
      <c r="G23" s="46"/>
      <c r="H23" s="7"/>
      <c r="I23" s="7"/>
      <c r="J23" s="7"/>
      <c r="K23" s="7">
        <f t="shared" si="2"/>
        <v>0</v>
      </c>
      <c r="L23" s="9">
        <f t="shared" si="0"/>
        <v>0</v>
      </c>
      <c r="M23" s="10" t="str">
        <f t="shared" si="1"/>
        <v>กำลังพัฒนา</v>
      </c>
    </row>
    <row r="24" spans="1:13" ht="18.75" customHeight="1" x14ac:dyDescent="0.55000000000000004">
      <c r="A24" s="7">
        <v>15</v>
      </c>
      <c r="B24" s="8" t="str">
        <f>ข้อมูลนักเรียน!B19</f>
        <v>เด็กหญิงนฤมล  ศรีเมืองช้าง</v>
      </c>
      <c r="C24" s="7"/>
      <c r="D24" s="7"/>
      <c r="E24" s="46"/>
      <c r="F24" s="46"/>
      <c r="G24" s="46"/>
      <c r="H24" s="7"/>
      <c r="I24" s="7"/>
      <c r="J24" s="7"/>
      <c r="K24" s="7">
        <f t="shared" si="2"/>
        <v>0</v>
      </c>
      <c r="L24" s="9">
        <f t="shared" si="0"/>
        <v>0</v>
      </c>
      <c r="M24" s="10" t="str">
        <f t="shared" si="1"/>
        <v>กำลังพัฒนา</v>
      </c>
    </row>
    <row r="25" spans="1:13" ht="18.75" customHeight="1" x14ac:dyDescent="0.55000000000000004">
      <c r="A25" s="7">
        <v>16</v>
      </c>
      <c r="B25" s="8" t="str">
        <f>ข้อมูลนักเรียน!B20</f>
        <v>เด็กชายสุพศิน  เสริฐกระโทก</v>
      </c>
      <c r="C25" s="7"/>
      <c r="D25" s="7"/>
      <c r="E25" s="46"/>
      <c r="F25" s="46"/>
      <c r="G25" s="46"/>
      <c r="H25" s="7"/>
      <c r="I25" s="7"/>
      <c r="J25" s="7"/>
      <c r="K25" s="7">
        <f t="shared" si="2"/>
        <v>0</v>
      </c>
      <c r="L25" s="9">
        <f t="shared" si="0"/>
        <v>0</v>
      </c>
      <c r="M25" s="10" t="str">
        <f t="shared" si="1"/>
        <v>กำลังพัฒนา</v>
      </c>
    </row>
    <row r="26" spans="1:13" ht="18.75" customHeight="1" x14ac:dyDescent="0.55000000000000004">
      <c r="A26" s="7">
        <v>17</v>
      </c>
      <c r="B26" s="8" t="str">
        <f>ข้อมูลนักเรียน!B21</f>
        <v>เด็กชายอรรถมากร กันภัย</v>
      </c>
      <c r="C26" s="7"/>
      <c r="D26" s="7"/>
      <c r="E26" s="46"/>
      <c r="F26" s="46"/>
      <c r="G26" s="46"/>
      <c r="H26" s="7"/>
      <c r="I26" s="7"/>
      <c r="J26" s="7"/>
      <c r="K26" s="7">
        <f t="shared" si="2"/>
        <v>0</v>
      </c>
      <c r="L26" s="9">
        <f t="shared" si="0"/>
        <v>0</v>
      </c>
      <c r="M26" s="10" t="str">
        <f t="shared" si="1"/>
        <v>กำลังพัฒนา</v>
      </c>
    </row>
    <row r="27" spans="1:13" ht="18.75" customHeight="1" x14ac:dyDescent="0.55000000000000004">
      <c r="A27" s="7">
        <v>18</v>
      </c>
      <c r="B27" s="8" t="str">
        <f>ข้อมูลนักเรียน!B22</f>
        <v>เด็กหญิงจิดาภา  เติมพันธ์</v>
      </c>
      <c r="C27" s="7"/>
      <c r="D27" s="7"/>
      <c r="E27" s="46"/>
      <c r="F27" s="46"/>
      <c r="G27" s="46"/>
      <c r="H27" s="7"/>
      <c r="I27" s="7"/>
      <c r="J27" s="7"/>
      <c r="K27" s="7">
        <f t="shared" si="2"/>
        <v>0</v>
      </c>
      <c r="L27" s="9">
        <f t="shared" si="0"/>
        <v>0</v>
      </c>
      <c r="M27" s="10" t="str">
        <f t="shared" si="1"/>
        <v>กำลังพัฒนา</v>
      </c>
    </row>
    <row r="28" spans="1:13" ht="18.75" customHeight="1" x14ac:dyDescent="0.55000000000000004">
      <c r="A28" s="7">
        <v>19</v>
      </c>
      <c r="B28" s="8" t="str">
        <f>ข้อมูลนักเรียน!B23</f>
        <v>เด็กหญิงยุพารัตน์  รังกระโทก</v>
      </c>
      <c r="C28" s="7"/>
      <c r="D28" s="7"/>
      <c r="E28" s="46"/>
      <c r="F28" s="46"/>
      <c r="G28" s="46"/>
      <c r="H28" s="7"/>
      <c r="I28" s="7"/>
      <c r="J28" s="7"/>
      <c r="K28" s="7">
        <f t="shared" si="2"/>
        <v>0</v>
      </c>
      <c r="L28" s="9">
        <f t="shared" si="0"/>
        <v>0</v>
      </c>
      <c r="M28" s="10" t="str">
        <f t="shared" si="1"/>
        <v>กำลังพัฒนา</v>
      </c>
    </row>
    <row r="29" spans="1:13" ht="18.75" customHeight="1" x14ac:dyDescent="0.55000000000000004">
      <c r="A29" s="7">
        <v>20</v>
      </c>
      <c r="B29" s="8" t="str">
        <f>ข้อมูลนักเรียน!B24</f>
        <v>เด็กชายราเชน  นัยเนตร</v>
      </c>
      <c r="C29" s="7"/>
      <c r="D29" s="7"/>
      <c r="E29" s="46"/>
      <c r="F29" s="46"/>
      <c r="G29" s="46"/>
      <c r="H29" s="7"/>
      <c r="I29" s="7"/>
      <c r="J29" s="7"/>
      <c r="K29" s="7">
        <f t="shared" si="2"/>
        <v>0</v>
      </c>
      <c r="L29" s="9">
        <f t="shared" si="0"/>
        <v>0</v>
      </c>
      <c r="M29" s="10" t="str">
        <f t="shared" si="1"/>
        <v>กำลังพัฒนา</v>
      </c>
    </row>
    <row r="30" spans="1:13" ht="18.75" customHeight="1" x14ac:dyDescent="0.55000000000000004">
      <c r="A30" s="7">
        <v>21</v>
      </c>
      <c r="B30" s="8" t="str">
        <f>ข้อมูลนักเรียน!B30</f>
        <v>เด็กหญิงณัฐธยาน์  ผสมโค</v>
      </c>
      <c r="C30" s="8"/>
      <c r="D30" s="8"/>
      <c r="E30" s="8"/>
      <c r="F30" s="8"/>
      <c r="G30" s="8"/>
      <c r="H30" s="8"/>
      <c r="I30" s="8"/>
      <c r="J30" s="8"/>
      <c r="K30" s="7">
        <f t="shared" si="2"/>
        <v>0</v>
      </c>
      <c r="L30" s="9">
        <f t="shared" si="0"/>
        <v>0</v>
      </c>
      <c r="M30" s="10" t="str">
        <f t="shared" si="1"/>
        <v>กำลังพัฒนา</v>
      </c>
    </row>
    <row r="31" spans="1:13" ht="18.75" customHeight="1" x14ac:dyDescent="0.55000000000000004">
      <c r="A31" s="7">
        <v>22</v>
      </c>
      <c r="B31" s="8" t="str">
        <f>ข้อมูลนักเรียน!B31</f>
        <v>เด็กหญิงวิชญาพร  ยนกลาง</v>
      </c>
      <c r="C31" s="8"/>
      <c r="D31" s="8"/>
      <c r="E31" s="8"/>
      <c r="F31" s="8"/>
      <c r="G31" s="8"/>
      <c r="H31" s="8"/>
      <c r="I31" s="8"/>
      <c r="J31" s="8"/>
      <c r="K31" s="7">
        <f t="shared" si="2"/>
        <v>0</v>
      </c>
      <c r="L31" s="9">
        <f t="shared" si="0"/>
        <v>0</v>
      </c>
      <c r="M31" s="10" t="str">
        <f t="shared" si="1"/>
        <v>กำลังพัฒนา</v>
      </c>
    </row>
    <row r="32" spans="1:13" ht="18.75" customHeight="1" x14ac:dyDescent="0.55000000000000004">
      <c r="A32" s="7">
        <v>23</v>
      </c>
      <c r="B32" s="8"/>
      <c r="C32" s="8"/>
      <c r="D32" s="8"/>
      <c r="E32" s="8"/>
      <c r="F32" s="8"/>
      <c r="G32" s="8"/>
      <c r="H32" s="8"/>
      <c r="I32" s="8"/>
      <c r="J32" s="8"/>
      <c r="K32" s="7"/>
      <c r="L32" s="9"/>
      <c r="M32" s="10"/>
    </row>
    <row r="33" spans="1:13" ht="18.75" customHeight="1" x14ac:dyDescent="0.55000000000000004">
      <c r="A33" s="7">
        <v>24</v>
      </c>
      <c r="B33" s="8"/>
      <c r="C33" s="8"/>
      <c r="D33" s="8"/>
      <c r="E33" s="8"/>
      <c r="F33" s="8"/>
      <c r="G33" s="8"/>
      <c r="H33" s="8"/>
      <c r="I33" s="8"/>
      <c r="J33" s="8"/>
      <c r="K33" s="7"/>
      <c r="L33" s="9"/>
      <c r="M33" s="10"/>
    </row>
    <row r="34" spans="1:13" ht="18.75" customHeight="1" x14ac:dyDescent="0.55000000000000004">
      <c r="A34" s="7">
        <v>25</v>
      </c>
      <c r="B34" s="8"/>
      <c r="C34" s="8"/>
      <c r="D34" s="8"/>
      <c r="E34" s="8"/>
      <c r="F34" s="8"/>
      <c r="G34" s="8"/>
      <c r="H34" s="8"/>
      <c r="I34" s="8"/>
      <c r="J34" s="8"/>
      <c r="K34" s="7"/>
      <c r="L34" s="9"/>
      <c r="M34" s="10"/>
    </row>
    <row r="35" spans="1:13" ht="19.5" customHeight="1" x14ac:dyDescent="0.55000000000000004">
      <c r="A35" s="106" t="s">
        <v>15</v>
      </c>
      <c r="B35" s="107"/>
      <c r="C35" s="28">
        <f>SUM(C10:C34)</f>
        <v>4.75</v>
      </c>
      <c r="D35" s="28">
        <f t="shared" ref="D35:J35" si="3">SUM(D10:D34)</f>
        <v>5.1400000000000006</v>
      </c>
      <c r="E35" s="28">
        <f t="shared" si="3"/>
        <v>5.8</v>
      </c>
      <c r="F35" s="28">
        <f t="shared" si="3"/>
        <v>4.55</v>
      </c>
      <c r="G35" s="28">
        <f t="shared" si="3"/>
        <v>5</v>
      </c>
      <c r="H35" s="28">
        <f t="shared" si="3"/>
        <v>5</v>
      </c>
      <c r="I35" s="28">
        <f t="shared" si="3"/>
        <v>6</v>
      </c>
      <c r="J35" s="28">
        <f t="shared" si="3"/>
        <v>6</v>
      </c>
      <c r="K35" s="28">
        <f t="shared" ref="K35" si="4">SUM(K10:K34)</f>
        <v>42.24</v>
      </c>
      <c r="L35" s="29">
        <f t="shared" ref="L35" si="5">SUM(L10:L34)</f>
        <v>176</v>
      </c>
      <c r="M35" s="30"/>
    </row>
    <row r="36" spans="1:13" ht="19.5" customHeight="1" x14ac:dyDescent="0.55000000000000004">
      <c r="A36" s="106" t="s">
        <v>16</v>
      </c>
      <c r="B36" s="107"/>
      <c r="C36" s="29">
        <f>AVERAGE(C10:C34)</f>
        <v>2.375</v>
      </c>
      <c r="D36" s="29">
        <f t="shared" ref="D36:I36" si="6">AVERAGE(D10:D34)</f>
        <v>2.5700000000000003</v>
      </c>
      <c r="E36" s="29">
        <f t="shared" si="6"/>
        <v>2.9</v>
      </c>
      <c r="F36" s="29">
        <f t="shared" si="6"/>
        <v>2.2749999999999999</v>
      </c>
      <c r="G36" s="29">
        <f t="shared" si="6"/>
        <v>2.5</v>
      </c>
      <c r="H36" s="29">
        <f t="shared" si="6"/>
        <v>2.5</v>
      </c>
      <c r="I36" s="29">
        <f t="shared" si="6"/>
        <v>3</v>
      </c>
      <c r="J36" s="29">
        <f t="shared" ref="J36:K36" si="7">AVERAGE(J10:J34)</f>
        <v>3</v>
      </c>
      <c r="K36" s="29">
        <f t="shared" si="7"/>
        <v>1.9200000000000002</v>
      </c>
      <c r="L36" s="29">
        <f>AVERAGE(L10:L34)</f>
        <v>8</v>
      </c>
      <c r="M36" s="32" t="str">
        <f t="shared" si="1"/>
        <v>กำลังพัฒนา</v>
      </c>
    </row>
    <row r="37" spans="1:13" ht="8.25" customHeight="1" x14ac:dyDescent="0.55000000000000004"/>
    <row r="38" spans="1:13" x14ac:dyDescent="0.55000000000000004">
      <c r="B38" s="105" t="s">
        <v>97</v>
      </c>
      <c r="C38" s="105"/>
      <c r="D38" s="105"/>
      <c r="E38" s="105"/>
      <c r="F38" s="105"/>
      <c r="G38" s="105"/>
      <c r="H38" s="105"/>
      <c r="I38" s="105" t="s">
        <v>97</v>
      </c>
      <c r="J38" s="105"/>
      <c r="K38" s="105"/>
      <c r="L38" s="105"/>
      <c r="M38" s="5"/>
    </row>
    <row r="39" spans="1:13" x14ac:dyDescent="0.55000000000000004">
      <c r="B39" s="105" t="str">
        <f>ข้อมูลพื้นฐาน!D5</f>
        <v>(นางสาวเสาวนิต   แก้วรักษา)</v>
      </c>
      <c r="C39" s="105"/>
      <c r="D39" s="105"/>
      <c r="E39" s="105"/>
      <c r="F39" s="105"/>
      <c r="G39" s="105"/>
      <c r="H39" s="105"/>
      <c r="I39" s="105" t="str">
        <f>ข้อมูลพื้นฐาน!D8</f>
        <v>(นายสุนันท์  จงใจกลาง)</v>
      </c>
      <c r="J39" s="105"/>
      <c r="K39" s="105"/>
      <c r="L39" s="105"/>
    </row>
    <row r="40" spans="1:13" x14ac:dyDescent="0.55000000000000004">
      <c r="B40" s="105" t="s">
        <v>87</v>
      </c>
      <c r="C40" s="105"/>
      <c r="D40" s="105"/>
      <c r="E40" s="105"/>
      <c r="F40" s="105"/>
      <c r="G40" s="105"/>
      <c r="H40" s="105"/>
      <c r="I40" s="105" t="s">
        <v>94</v>
      </c>
      <c r="J40" s="105"/>
      <c r="K40" s="105"/>
      <c r="L40" s="105"/>
    </row>
  </sheetData>
  <mergeCells count="27">
    <mergeCell ref="A35:B35"/>
    <mergeCell ref="A36:B36"/>
    <mergeCell ref="J8:J9"/>
    <mergeCell ref="A8:A9"/>
    <mergeCell ref="B8:B9"/>
    <mergeCell ref="C8:C9"/>
    <mergeCell ref="D8:D9"/>
    <mergeCell ref="H8:H9"/>
    <mergeCell ref="I8:I9"/>
    <mergeCell ref="E8:E9"/>
    <mergeCell ref="F8:F9"/>
    <mergeCell ref="G8:G9"/>
    <mergeCell ref="B38:H38"/>
    <mergeCell ref="B39:H39"/>
    <mergeCell ref="B40:H40"/>
    <mergeCell ref="I38:L38"/>
    <mergeCell ref="I39:L39"/>
    <mergeCell ref="I40:L40"/>
    <mergeCell ref="K8:K9"/>
    <mergeCell ref="A1:M1"/>
    <mergeCell ref="A3:L3"/>
    <mergeCell ref="A4:L4"/>
    <mergeCell ref="A5:M5"/>
    <mergeCell ref="A6:M6"/>
    <mergeCell ref="L8:L9"/>
    <mergeCell ref="A2:M2"/>
    <mergeCell ref="M8:M9"/>
  </mergeCells>
  <pageMargins left="0.31496062992125984" right="0.31496062992125984" top="0.51181102362204722" bottom="0.23622047244094488" header="0.31496062992125984" footer="0.31496062992125984"/>
  <pageSetup paperSize="9" scale="95" orientation="portrait" horizontalDpi="4294967293" verticalDpi="0" r:id="rId1"/>
  <colBreaks count="1" manualBreakCount="1">
    <brk id="13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BCF66-C9F8-46F8-BE92-1F243D473002}">
  <dimension ref="A1:L40"/>
  <sheetViews>
    <sheetView view="pageBreakPreview" topLeftCell="A26" zoomScale="80" zoomScaleNormal="100" zoomScaleSheetLayoutView="80" workbookViewId="0">
      <selection activeCell="B32" sqref="B32:J34"/>
    </sheetView>
  </sheetViews>
  <sheetFormatPr defaultRowHeight="24" x14ac:dyDescent="0.55000000000000004"/>
  <cols>
    <col min="1" max="1" width="3.375" style="1" customWidth="1"/>
    <col min="2" max="2" width="22.875" style="1" customWidth="1"/>
    <col min="3" max="5" width="8.375" style="1" customWidth="1"/>
    <col min="6" max="7" width="6" style="1" customWidth="1"/>
    <col min="8" max="8" width="8.875" style="1" customWidth="1"/>
    <col min="9" max="9" width="9.625" style="1" customWidth="1"/>
    <col min="10" max="10" width="10.25" style="1" customWidth="1"/>
    <col min="11" max="16384" width="9" style="1"/>
  </cols>
  <sheetData>
    <row r="1" spans="1:12" ht="20.25" customHeight="1" x14ac:dyDescent="0.55000000000000004">
      <c r="A1" s="102" t="s">
        <v>96</v>
      </c>
      <c r="B1" s="102"/>
      <c r="C1" s="102"/>
      <c r="D1" s="102"/>
      <c r="E1" s="102"/>
      <c r="F1" s="102"/>
      <c r="G1" s="102"/>
      <c r="H1" s="102"/>
      <c r="I1" s="102"/>
      <c r="J1" s="102"/>
      <c r="K1" s="3"/>
      <c r="L1" s="3"/>
    </row>
    <row r="2" spans="1:12" ht="20.2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02"/>
      <c r="H2" s="102"/>
      <c r="I2" s="102"/>
      <c r="J2" s="102"/>
      <c r="K2" s="3"/>
      <c r="L2" s="3"/>
    </row>
    <row r="3" spans="1:12" ht="19.5" customHeight="1" x14ac:dyDescent="0.55000000000000004">
      <c r="A3" s="108" t="s">
        <v>4</v>
      </c>
      <c r="B3" s="108"/>
      <c r="C3" s="108"/>
      <c r="D3" s="108"/>
      <c r="E3" s="108"/>
      <c r="F3" s="108"/>
      <c r="G3" s="108"/>
      <c r="H3" s="108"/>
      <c r="I3" s="108"/>
      <c r="J3" s="4"/>
      <c r="K3" s="4"/>
      <c r="L3" s="4"/>
    </row>
    <row r="4" spans="1:12" ht="19.5" customHeight="1" x14ac:dyDescent="0.55000000000000004">
      <c r="A4" s="109" t="s">
        <v>25</v>
      </c>
      <c r="B4" s="109"/>
      <c r="C4" s="109"/>
      <c r="D4" s="109"/>
      <c r="E4" s="109"/>
      <c r="F4" s="109"/>
      <c r="G4" s="109"/>
      <c r="H4" s="109"/>
      <c r="I4" s="109"/>
      <c r="J4" s="5"/>
      <c r="K4" s="5"/>
      <c r="L4" s="5"/>
    </row>
    <row r="5" spans="1:12" ht="19.5" customHeight="1" x14ac:dyDescent="0.55000000000000004">
      <c r="A5" s="109" t="s">
        <v>27</v>
      </c>
      <c r="B5" s="109"/>
      <c r="C5" s="109"/>
      <c r="D5" s="109"/>
      <c r="E5" s="109"/>
      <c r="F5" s="109"/>
      <c r="G5" s="109"/>
      <c r="H5" s="109"/>
      <c r="I5" s="109"/>
      <c r="J5" s="109"/>
      <c r="K5" s="5"/>
      <c r="L5" s="5"/>
    </row>
    <row r="6" spans="1:12" ht="21" customHeight="1" x14ac:dyDescent="0.55000000000000004">
      <c r="A6" s="110" t="s">
        <v>297</v>
      </c>
      <c r="B6" s="110"/>
      <c r="C6" s="110"/>
      <c r="D6" s="110"/>
      <c r="E6" s="110"/>
      <c r="F6" s="110"/>
      <c r="G6" s="110"/>
      <c r="H6" s="110"/>
      <c r="I6" s="110"/>
      <c r="J6" s="110"/>
      <c r="K6" s="4"/>
      <c r="L6" s="4"/>
    </row>
    <row r="7" spans="1:12" ht="3" customHeight="1" x14ac:dyDescent="0.55000000000000004">
      <c r="A7" s="6"/>
      <c r="B7" s="6"/>
      <c r="C7" s="6"/>
      <c r="D7" s="6"/>
      <c r="E7" s="83"/>
      <c r="F7" s="83"/>
      <c r="G7" s="6"/>
      <c r="H7" s="6"/>
      <c r="I7" s="6"/>
      <c r="J7" s="6"/>
      <c r="K7" s="6"/>
      <c r="L7" s="4"/>
    </row>
    <row r="8" spans="1:12" ht="15" customHeight="1" x14ac:dyDescent="0.55000000000000004">
      <c r="A8" s="117" t="s">
        <v>7</v>
      </c>
      <c r="B8" s="117" t="s">
        <v>8</v>
      </c>
      <c r="C8" s="127" t="s">
        <v>238</v>
      </c>
      <c r="D8" s="127" t="s">
        <v>239</v>
      </c>
      <c r="E8" s="127" t="s">
        <v>240</v>
      </c>
      <c r="F8" s="127" t="s">
        <v>241</v>
      </c>
      <c r="G8" s="127" t="s">
        <v>242</v>
      </c>
      <c r="H8" s="115" t="s">
        <v>123</v>
      </c>
      <c r="I8" s="115" t="s">
        <v>11</v>
      </c>
      <c r="J8" s="117" t="s">
        <v>12</v>
      </c>
    </row>
    <row r="9" spans="1:12" ht="108.75" customHeight="1" x14ac:dyDescent="0.55000000000000004">
      <c r="A9" s="118"/>
      <c r="B9" s="118"/>
      <c r="C9" s="128"/>
      <c r="D9" s="128"/>
      <c r="E9" s="128"/>
      <c r="F9" s="128"/>
      <c r="G9" s="128"/>
      <c r="H9" s="116"/>
      <c r="I9" s="116"/>
      <c r="J9" s="118"/>
    </row>
    <row r="10" spans="1:12" ht="18.75" customHeight="1" x14ac:dyDescent="0.55000000000000004">
      <c r="A10" s="7">
        <v>1</v>
      </c>
      <c r="B10" s="8" t="str">
        <f>ข้อมูลนักเรียน!B5</f>
        <v>เด็กหญิงเกศเกล้า  พากพรม</v>
      </c>
      <c r="C10" s="7">
        <v>3</v>
      </c>
      <c r="D10" s="7">
        <v>3</v>
      </c>
      <c r="E10" s="46">
        <v>3</v>
      </c>
      <c r="F10" s="46">
        <v>3</v>
      </c>
      <c r="G10" s="7">
        <v>3</v>
      </c>
      <c r="H10" s="7">
        <f t="shared" ref="H10:H34" si="0">SUM(C10:G10)</f>
        <v>15</v>
      </c>
      <c r="I10" s="9">
        <f>H10*100/15</f>
        <v>100</v>
      </c>
      <c r="J10" s="10" t="str">
        <f>IF(I10&gt;=90,"ยอดเยี่ยม",IF(I10&gt;=80,"ดีเลิศ",IF(I10&gt;=70,"ดี",IF(I10&gt;=60,"ปานกลาง",IF(I10&lt;60,"กำลังพัฒนา")))))</f>
        <v>ยอดเยี่ยม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เด็กชายกันตพงศ์  จันทะศิลา</v>
      </c>
      <c r="C11" s="7">
        <v>2</v>
      </c>
      <c r="D11" s="7">
        <v>2</v>
      </c>
      <c r="E11" s="46">
        <v>2</v>
      </c>
      <c r="F11" s="46">
        <v>2</v>
      </c>
      <c r="G11" s="7">
        <v>2</v>
      </c>
      <c r="H11" s="7">
        <f t="shared" si="0"/>
        <v>10</v>
      </c>
      <c r="I11" s="9">
        <f t="shared" ref="I11:I34" si="1">H11*100/15</f>
        <v>66.666666666666671</v>
      </c>
      <c r="J11" s="10" t="str">
        <f t="shared" ref="J11:J36" si="2">IF(I11&gt;=90,"ยอดเยี่ยม",IF(I11&gt;=80,"ดีเลิศ",IF(I11&gt;=70,"ดี",IF(I11&gt;=60,"ปานกลาง",IF(I11&lt;60,"กำลังพัฒนา")))))</f>
        <v>ปานกลาง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เด็กชายจารุวัฒน์  สุวรรณทับ</v>
      </c>
      <c r="C12" s="7">
        <v>2</v>
      </c>
      <c r="D12" s="7">
        <v>2</v>
      </c>
      <c r="E12" s="46">
        <v>3</v>
      </c>
      <c r="F12" s="46">
        <v>3</v>
      </c>
      <c r="G12" s="7">
        <v>3</v>
      </c>
      <c r="H12" s="7">
        <f t="shared" si="0"/>
        <v>13</v>
      </c>
      <c r="I12" s="9">
        <f t="shared" si="1"/>
        <v>86.666666666666671</v>
      </c>
      <c r="J12" s="10" t="str">
        <f t="shared" si="2"/>
        <v>ดีเลิศ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เด็กชายณัฐภูมิ  ชังเจริญ</v>
      </c>
      <c r="C13" s="7"/>
      <c r="D13" s="7"/>
      <c r="E13" s="46"/>
      <c r="F13" s="46"/>
      <c r="G13" s="7"/>
      <c r="H13" s="7">
        <f t="shared" si="0"/>
        <v>0</v>
      </c>
      <c r="I13" s="9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เด็กชายณัฐวุฒิ  ศรีแก้ว</v>
      </c>
      <c r="C14" s="7"/>
      <c r="D14" s="7"/>
      <c r="E14" s="46"/>
      <c r="F14" s="46"/>
      <c r="G14" s="7"/>
      <c r="H14" s="7">
        <f t="shared" si="0"/>
        <v>0</v>
      </c>
      <c r="I14" s="9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 t="str">
        <f>ข้อมูลนักเรียน!B10</f>
        <v>เด็กชายนพดล  หมายกลาง</v>
      </c>
      <c r="C15" s="7"/>
      <c r="D15" s="7"/>
      <c r="E15" s="46"/>
      <c r="F15" s="46"/>
      <c r="G15" s="7"/>
      <c r="H15" s="7">
        <f t="shared" si="0"/>
        <v>0</v>
      </c>
      <c r="I15" s="9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 t="str">
        <f>ข้อมูลนักเรียน!B11</f>
        <v>เด็กชายปรมัตถ์  ศักดิ์รชฏ</v>
      </c>
      <c r="C16" s="7"/>
      <c r="D16" s="7"/>
      <c r="E16" s="46"/>
      <c r="F16" s="46"/>
      <c r="G16" s="7"/>
      <c r="H16" s="7">
        <f t="shared" si="0"/>
        <v>0</v>
      </c>
      <c r="I16" s="9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 t="str">
        <f>ข้อมูลนักเรียน!B12</f>
        <v>เด็กชายรังสิมันตุ์  รัตนะมาลา</v>
      </c>
      <c r="C17" s="7"/>
      <c r="D17" s="7"/>
      <c r="E17" s="46"/>
      <c r="F17" s="46"/>
      <c r="G17" s="7"/>
      <c r="H17" s="7">
        <f t="shared" si="0"/>
        <v>0</v>
      </c>
      <c r="I17" s="9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 t="str">
        <f>ข้อมูลนักเรียน!B13</f>
        <v>เด็กชายวงเมือง  ผลวัฒน์</v>
      </c>
      <c r="C18" s="7"/>
      <c r="D18" s="7"/>
      <c r="E18" s="46"/>
      <c r="F18" s="46"/>
      <c r="G18" s="7"/>
      <c r="H18" s="7">
        <f t="shared" si="0"/>
        <v>0</v>
      </c>
      <c r="I18" s="9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 t="str">
        <f>ข้อมูลนักเรียน!B14</f>
        <v>เด็กหญิงขวัญจิรา  ทะรารัมย์</v>
      </c>
      <c r="C19" s="7"/>
      <c r="D19" s="7"/>
      <c r="E19" s="46"/>
      <c r="F19" s="46"/>
      <c r="G19" s="7"/>
      <c r="H19" s="7">
        <f t="shared" si="0"/>
        <v>0</v>
      </c>
      <c r="I19" s="9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 t="str">
        <f>ข้อมูลนักเรียน!B15</f>
        <v>เด็กหญิงนันทิกานต์  ทิพย์โกสุม</v>
      </c>
      <c r="C20" s="7"/>
      <c r="D20" s="7"/>
      <c r="E20" s="46"/>
      <c r="F20" s="46"/>
      <c r="G20" s="7"/>
      <c r="H20" s="7">
        <f t="shared" si="0"/>
        <v>0</v>
      </c>
      <c r="I20" s="9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 t="str">
        <f>ข้อมูลนักเรียน!B16</f>
        <v>เด็กหญิงอรปรียา  สารโคกกรวด</v>
      </c>
      <c r="C21" s="7"/>
      <c r="D21" s="7"/>
      <c r="E21" s="46"/>
      <c r="F21" s="46"/>
      <c r="G21" s="7"/>
      <c r="H21" s="7">
        <f t="shared" si="0"/>
        <v>0</v>
      </c>
      <c r="I21" s="9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 t="str">
        <f>ข้อมูลนักเรียน!B17</f>
        <v>เด็กชายอดิเทพ  หนูแก้ว</v>
      </c>
      <c r="C22" s="7"/>
      <c r="D22" s="7"/>
      <c r="E22" s="46"/>
      <c r="F22" s="46"/>
      <c r="G22" s="7"/>
      <c r="H22" s="7">
        <f t="shared" si="0"/>
        <v>0</v>
      </c>
      <c r="I22" s="9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 t="str">
        <f>ข้อมูลนักเรียน!B18</f>
        <v>เด็กหญิงสุจิรา  พินิจ</v>
      </c>
      <c r="C23" s="7"/>
      <c r="D23" s="7"/>
      <c r="E23" s="46"/>
      <c r="F23" s="46"/>
      <c r="G23" s="7"/>
      <c r="H23" s="7">
        <f t="shared" si="0"/>
        <v>0</v>
      </c>
      <c r="I23" s="9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 t="str">
        <f>ข้อมูลนักเรียน!B19</f>
        <v>เด็กหญิงนฤมล  ศรีเมืองช้าง</v>
      </c>
      <c r="C24" s="7"/>
      <c r="D24" s="7"/>
      <c r="E24" s="46"/>
      <c r="F24" s="46"/>
      <c r="G24" s="7"/>
      <c r="H24" s="7">
        <f t="shared" si="0"/>
        <v>0</v>
      </c>
      <c r="I24" s="9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 t="str">
        <f>ข้อมูลนักเรียน!B20</f>
        <v>เด็กชายสุพศิน  เสริฐกระโทก</v>
      </c>
      <c r="C25" s="7"/>
      <c r="D25" s="7"/>
      <c r="E25" s="46"/>
      <c r="F25" s="46"/>
      <c r="G25" s="7"/>
      <c r="H25" s="7">
        <f t="shared" si="0"/>
        <v>0</v>
      </c>
      <c r="I25" s="9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 t="str">
        <f>ข้อมูลนักเรียน!B21</f>
        <v>เด็กชายอรรถมากร กันภัย</v>
      </c>
      <c r="C26" s="7"/>
      <c r="D26" s="7"/>
      <c r="E26" s="46"/>
      <c r="F26" s="46"/>
      <c r="G26" s="7"/>
      <c r="H26" s="7">
        <f t="shared" si="0"/>
        <v>0</v>
      </c>
      <c r="I26" s="9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 t="str">
        <f>ข้อมูลนักเรียน!B22</f>
        <v>เด็กหญิงจิดาภา  เติมพันธ์</v>
      </c>
      <c r="C27" s="7"/>
      <c r="D27" s="7"/>
      <c r="E27" s="46"/>
      <c r="F27" s="46"/>
      <c r="G27" s="7"/>
      <c r="H27" s="7">
        <f t="shared" si="0"/>
        <v>0</v>
      </c>
      <c r="I27" s="9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19</v>
      </c>
      <c r="B28" s="8" t="str">
        <f>ข้อมูลนักเรียน!B23</f>
        <v>เด็กหญิงยุพารัตน์  รังกระโทก</v>
      </c>
      <c r="C28" s="7"/>
      <c r="D28" s="7"/>
      <c r="E28" s="46"/>
      <c r="F28" s="46"/>
      <c r="G28" s="7"/>
      <c r="H28" s="7">
        <f t="shared" si="0"/>
        <v>0</v>
      </c>
      <c r="I28" s="9">
        <f t="shared" si="1"/>
        <v>0</v>
      </c>
      <c r="J28" s="10" t="str">
        <f t="shared" si="2"/>
        <v>กำลังพัฒนา</v>
      </c>
    </row>
    <row r="29" spans="1:10" ht="18.75" customHeight="1" x14ac:dyDescent="0.55000000000000004">
      <c r="A29" s="7">
        <v>20</v>
      </c>
      <c r="B29" s="8" t="str">
        <f>ข้อมูลนักเรียน!B24</f>
        <v>เด็กชายราเชน  นัยเนตร</v>
      </c>
      <c r="C29" s="7"/>
      <c r="D29" s="7"/>
      <c r="E29" s="46"/>
      <c r="F29" s="46"/>
      <c r="G29" s="7"/>
      <c r="H29" s="7">
        <f t="shared" si="0"/>
        <v>0</v>
      </c>
      <c r="I29" s="9">
        <f t="shared" si="1"/>
        <v>0</v>
      </c>
      <c r="J29" s="10" t="str">
        <f t="shared" si="2"/>
        <v>กำลังพัฒนา</v>
      </c>
    </row>
    <row r="30" spans="1:10" ht="18.75" customHeight="1" x14ac:dyDescent="0.55000000000000004">
      <c r="A30" s="7">
        <v>21</v>
      </c>
      <c r="B30" s="8" t="str">
        <f>ข้อมูลนักเรียน!B30</f>
        <v>เด็กหญิงณัฐธยาน์  ผสมโค</v>
      </c>
      <c r="C30" s="8"/>
      <c r="D30" s="8"/>
      <c r="E30" s="8"/>
      <c r="F30" s="8"/>
      <c r="G30" s="8"/>
      <c r="H30" s="7">
        <f t="shared" si="0"/>
        <v>0</v>
      </c>
      <c r="I30" s="9">
        <f t="shared" si="1"/>
        <v>0</v>
      </c>
      <c r="J30" s="10" t="str">
        <f t="shared" si="2"/>
        <v>กำลังพัฒนา</v>
      </c>
    </row>
    <row r="31" spans="1:10" ht="18.75" customHeight="1" x14ac:dyDescent="0.55000000000000004">
      <c r="A31" s="7">
        <v>22</v>
      </c>
      <c r="B31" s="8" t="str">
        <f>ข้อมูลนักเรียน!B31</f>
        <v>เด็กหญิงวิชญาพร  ยนกลาง</v>
      </c>
      <c r="C31" s="8"/>
      <c r="D31" s="8"/>
      <c r="E31" s="8"/>
      <c r="F31" s="8"/>
      <c r="G31" s="8"/>
      <c r="H31" s="7">
        <f t="shared" si="0"/>
        <v>0</v>
      </c>
      <c r="I31" s="9">
        <f t="shared" si="1"/>
        <v>0</v>
      </c>
      <c r="J31" s="10" t="str">
        <f t="shared" si="2"/>
        <v>กำลังพัฒนา</v>
      </c>
    </row>
    <row r="32" spans="1:10" ht="18.75" customHeight="1" x14ac:dyDescent="0.55000000000000004">
      <c r="A32" s="7">
        <v>23</v>
      </c>
      <c r="B32" s="8"/>
      <c r="C32" s="8"/>
      <c r="D32" s="8"/>
      <c r="E32" s="8"/>
      <c r="F32" s="8"/>
      <c r="G32" s="8"/>
      <c r="H32" s="7"/>
      <c r="I32" s="9"/>
      <c r="J32" s="10"/>
    </row>
    <row r="33" spans="1:10" ht="18.75" customHeight="1" x14ac:dyDescent="0.55000000000000004">
      <c r="A33" s="7">
        <v>24</v>
      </c>
      <c r="B33" s="8"/>
      <c r="C33" s="8"/>
      <c r="D33" s="8"/>
      <c r="E33" s="8"/>
      <c r="F33" s="8"/>
      <c r="G33" s="8"/>
      <c r="H33" s="7"/>
      <c r="I33" s="9"/>
      <c r="J33" s="10"/>
    </row>
    <row r="34" spans="1:10" ht="18.75" customHeight="1" x14ac:dyDescent="0.55000000000000004">
      <c r="A34" s="7">
        <v>25</v>
      </c>
      <c r="B34" s="8"/>
      <c r="C34" s="8"/>
      <c r="D34" s="8"/>
      <c r="E34" s="8"/>
      <c r="F34" s="8"/>
      <c r="G34" s="8"/>
      <c r="H34" s="7"/>
      <c r="I34" s="9"/>
      <c r="J34" s="10"/>
    </row>
    <row r="35" spans="1:10" ht="19.5" customHeight="1" x14ac:dyDescent="0.55000000000000004">
      <c r="A35" s="106" t="s">
        <v>15</v>
      </c>
      <c r="B35" s="107"/>
      <c r="C35" s="28">
        <f>SUM(C10:C34)</f>
        <v>7</v>
      </c>
      <c r="D35" s="28">
        <f t="shared" ref="D35:G35" si="3">SUM(D10:D34)</f>
        <v>7</v>
      </c>
      <c r="E35" s="28">
        <f t="shared" si="3"/>
        <v>8</v>
      </c>
      <c r="F35" s="28">
        <f t="shared" si="3"/>
        <v>8</v>
      </c>
      <c r="G35" s="28">
        <f t="shared" si="3"/>
        <v>8</v>
      </c>
      <c r="H35" s="28">
        <f t="shared" ref="H35:I35" si="4">SUM(H10:H34)</f>
        <v>38</v>
      </c>
      <c r="I35" s="29">
        <f t="shared" si="4"/>
        <v>253.33333333333337</v>
      </c>
      <c r="J35" s="30"/>
    </row>
    <row r="36" spans="1:10" ht="19.5" customHeight="1" x14ac:dyDescent="0.55000000000000004">
      <c r="A36" s="106" t="s">
        <v>16</v>
      </c>
      <c r="B36" s="107"/>
      <c r="C36" s="29">
        <f>AVERAGE(C10:C34)</f>
        <v>2.3333333333333335</v>
      </c>
      <c r="D36" s="29">
        <f t="shared" ref="D36:G36" si="5">AVERAGE(D10:D34)</f>
        <v>2.3333333333333335</v>
      </c>
      <c r="E36" s="29">
        <f t="shared" si="5"/>
        <v>2.6666666666666665</v>
      </c>
      <c r="F36" s="29">
        <f t="shared" si="5"/>
        <v>2.6666666666666665</v>
      </c>
      <c r="G36" s="29">
        <f t="shared" si="5"/>
        <v>2.6666666666666665</v>
      </c>
      <c r="H36" s="31">
        <f t="shared" ref="H36" si="6">AVERAGE(H10:H34)</f>
        <v>1.7272727272727273</v>
      </c>
      <c r="I36" s="29">
        <f>AVERAGE(I10:I34)</f>
        <v>11.515151515151517</v>
      </c>
      <c r="J36" s="32" t="str">
        <f t="shared" si="2"/>
        <v>กำลังพัฒนา</v>
      </c>
    </row>
    <row r="37" spans="1:10" ht="7.5" customHeight="1" x14ac:dyDescent="0.55000000000000004"/>
    <row r="38" spans="1:10" x14ac:dyDescent="0.55000000000000004">
      <c r="B38" s="105" t="s">
        <v>97</v>
      </c>
      <c r="C38" s="105"/>
      <c r="D38" s="105"/>
      <c r="E38" s="82"/>
      <c r="F38" s="82"/>
      <c r="G38" s="105" t="s">
        <v>97</v>
      </c>
      <c r="H38" s="105"/>
      <c r="I38" s="105"/>
      <c r="J38" s="105"/>
    </row>
    <row r="39" spans="1:10" x14ac:dyDescent="0.55000000000000004">
      <c r="B39" s="105" t="str">
        <f>ข้อมูลพื้นฐาน!D5</f>
        <v>(นางสาวเสาวนิต   แก้วรักษา)</v>
      </c>
      <c r="C39" s="105"/>
      <c r="D39" s="105"/>
      <c r="E39" s="82"/>
      <c r="F39" s="82"/>
      <c r="G39" s="105" t="str">
        <f>ข้อมูลพื้นฐาน!D8</f>
        <v>(นายสุนันท์  จงใจกลาง)</v>
      </c>
      <c r="H39" s="105"/>
      <c r="I39" s="105"/>
      <c r="J39" s="105"/>
    </row>
    <row r="40" spans="1:10" x14ac:dyDescent="0.55000000000000004">
      <c r="B40" s="105" t="s">
        <v>87</v>
      </c>
      <c r="C40" s="105"/>
      <c r="D40" s="105"/>
      <c r="E40" s="82"/>
      <c r="F40" s="82"/>
      <c r="G40" s="105" t="s">
        <v>94</v>
      </c>
      <c r="H40" s="105"/>
      <c r="I40" s="105"/>
      <c r="J40" s="105"/>
    </row>
  </sheetData>
  <mergeCells count="24">
    <mergeCell ref="B38:D38"/>
    <mergeCell ref="B39:D39"/>
    <mergeCell ref="B40:D40"/>
    <mergeCell ref="G38:J38"/>
    <mergeCell ref="G39:J39"/>
    <mergeCell ref="G40:J40"/>
    <mergeCell ref="H8:H9"/>
    <mergeCell ref="I8:I9"/>
    <mergeCell ref="J8:J9"/>
    <mergeCell ref="A35:B35"/>
    <mergeCell ref="A36:B36"/>
    <mergeCell ref="A8:A9"/>
    <mergeCell ref="B8:B9"/>
    <mergeCell ref="C8:C9"/>
    <mergeCell ref="D8:D9"/>
    <mergeCell ref="G8:G9"/>
    <mergeCell ref="E8:E9"/>
    <mergeCell ref="F8:F9"/>
    <mergeCell ref="A1:J1"/>
    <mergeCell ref="A3:I3"/>
    <mergeCell ref="A4:I4"/>
    <mergeCell ref="A5:J5"/>
    <mergeCell ref="A6:J6"/>
    <mergeCell ref="A2:J2"/>
  </mergeCells>
  <pageMargins left="0.31496062992125984" right="0.31496062992125984" top="0.51181102362204722" bottom="0.23622047244094488" header="0.31496062992125984" footer="0.31496062992125984"/>
  <pageSetup paperSize="9" scale="94" orientation="portrait" horizontalDpi="4294967293" verticalDpi="0" r:id="rId1"/>
  <colBreaks count="1" manualBreakCount="1">
    <brk id="10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E159-29C5-417B-9405-8703C594EB05}">
  <dimension ref="A1:L43"/>
  <sheetViews>
    <sheetView topLeftCell="A22" workbookViewId="0">
      <selection activeCell="B32" sqref="B32"/>
    </sheetView>
  </sheetViews>
  <sheetFormatPr defaultRowHeight="24" x14ac:dyDescent="0.55000000000000004"/>
  <cols>
    <col min="1" max="1" width="3.375" style="1" customWidth="1"/>
    <col min="2" max="2" width="25.75" style="1" customWidth="1"/>
    <col min="3" max="5" width="6.5" style="1" customWidth="1"/>
    <col min="6" max="6" width="8.25" style="1" customWidth="1"/>
    <col min="7" max="7" width="6.5" style="1" customWidth="1"/>
    <col min="8" max="8" width="9.75" style="1" customWidth="1"/>
    <col min="9" max="9" width="9.375" style="1" customWidth="1"/>
    <col min="10" max="10" width="10.5" style="1" customWidth="1"/>
    <col min="11" max="16384" width="9" style="1"/>
  </cols>
  <sheetData>
    <row r="1" spans="1:12" ht="20.25" customHeight="1" x14ac:dyDescent="0.55000000000000004">
      <c r="A1" s="102" t="s">
        <v>96</v>
      </c>
      <c r="B1" s="102"/>
      <c r="C1" s="102"/>
      <c r="D1" s="102"/>
      <c r="E1" s="102"/>
      <c r="F1" s="102"/>
      <c r="G1" s="102"/>
      <c r="H1" s="102"/>
      <c r="I1" s="102"/>
      <c r="J1" s="102"/>
      <c r="K1" s="3"/>
      <c r="L1" s="3"/>
    </row>
    <row r="2" spans="1:12" ht="20.2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02"/>
      <c r="H2" s="102"/>
      <c r="I2" s="102"/>
      <c r="J2" s="102"/>
      <c r="K2" s="3"/>
      <c r="L2" s="3"/>
    </row>
    <row r="3" spans="1:12" ht="19.5" customHeight="1" x14ac:dyDescent="0.55000000000000004">
      <c r="A3" s="108" t="s">
        <v>4</v>
      </c>
      <c r="B3" s="108"/>
      <c r="C3" s="108"/>
      <c r="D3" s="108"/>
      <c r="E3" s="108"/>
      <c r="F3" s="108"/>
      <c r="G3" s="108"/>
      <c r="H3" s="108"/>
      <c r="I3" s="108"/>
      <c r="J3" s="4"/>
      <c r="K3" s="4"/>
      <c r="L3" s="4"/>
    </row>
    <row r="4" spans="1:12" ht="19.5" customHeight="1" x14ac:dyDescent="0.55000000000000004">
      <c r="A4" s="109" t="s">
        <v>25</v>
      </c>
      <c r="B4" s="109"/>
      <c r="C4" s="109"/>
      <c r="D4" s="109"/>
      <c r="E4" s="109"/>
      <c r="F4" s="109"/>
      <c r="G4" s="109"/>
      <c r="H4" s="109"/>
      <c r="I4" s="109"/>
      <c r="J4" s="5"/>
      <c r="K4" s="5"/>
      <c r="L4" s="5"/>
    </row>
    <row r="5" spans="1:12" ht="19.5" customHeight="1" x14ac:dyDescent="0.55000000000000004">
      <c r="A5" s="109" t="s">
        <v>28</v>
      </c>
      <c r="B5" s="109"/>
      <c r="C5" s="109"/>
      <c r="D5" s="109"/>
      <c r="E5" s="109"/>
      <c r="F5" s="109"/>
      <c r="G5" s="109"/>
      <c r="H5" s="109"/>
      <c r="I5" s="109"/>
      <c r="J5" s="109"/>
      <c r="K5" s="5"/>
      <c r="L5" s="5"/>
    </row>
    <row r="6" spans="1:12" ht="21" customHeight="1" x14ac:dyDescent="0.55000000000000004">
      <c r="A6" s="110" t="s">
        <v>298</v>
      </c>
      <c r="B6" s="110"/>
      <c r="C6" s="110"/>
      <c r="D6" s="110"/>
      <c r="E6" s="110"/>
      <c r="F6" s="110"/>
      <c r="G6" s="110"/>
      <c r="H6" s="110"/>
      <c r="I6" s="110"/>
      <c r="J6" s="110"/>
      <c r="K6" s="4"/>
      <c r="L6" s="4"/>
    </row>
    <row r="7" spans="1:12" ht="3" customHeight="1" x14ac:dyDescent="0.55000000000000004">
      <c r="A7" s="6"/>
      <c r="B7" s="6"/>
      <c r="C7" s="6"/>
      <c r="D7" s="6"/>
      <c r="E7" s="6"/>
      <c r="F7" s="84"/>
      <c r="G7" s="6"/>
      <c r="H7" s="6"/>
      <c r="I7" s="6"/>
      <c r="J7" s="6"/>
      <c r="K7" s="6"/>
      <c r="L7" s="4"/>
    </row>
    <row r="8" spans="1:12" ht="15" customHeight="1" x14ac:dyDescent="0.55000000000000004">
      <c r="A8" s="117" t="s">
        <v>7</v>
      </c>
      <c r="B8" s="117" t="s">
        <v>8</v>
      </c>
      <c r="C8" s="127" t="s">
        <v>243</v>
      </c>
      <c r="D8" s="127" t="s">
        <v>244</v>
      </c>
      <c r="E8" s="127" t="s">
        <v>245</v>
      </c>
      <c r="F8" s="127" t="s">
        <v>247</v>
      </c>
      <c r="G8" s="127" t="s">
        <v>246</v>
      </c>
      <c r="H8" s="115" t="s">
        <v>123</v>
      </c>
      <c r="I8" s="115" t="s">
        <v>11</v>
      </c>
      <c r="J8" s="117" t="s">
        <v>12</v>
      </c>
    </row>
    <row r="9" spans="1:12" ht="62.25" customHeight="1" x14ac:dyDescent="0.55000000000000004">
      <c r="A9" s="118"/>
      <c r="B9" s="118"/>
      <c r="C9" s="128"/>
      <c r="D9" s="128"/>
      <c r="E9" s="128"/>
      <c r="F9" s="128"/>
      <c r="G9" s="128"/>
      <c r="H9" s="116"/>
      <c r="I9" s="116"/>
      <c r="J9" s="118"/>
    </row>
    <row r="10" spans="1:12" ht="18.75" customHeight="1" x14ac:dyDescent="0.55000000000000004">
      <c r="A10" s="7">
        <v>1</v>
      </c>
      <c r="B10" s="8" t="str">
        <f>ข้อมูลนักเรียน!B5</f>
        <v>เด็กหญิงเกศเกล้า  พากพรม</v>
      </c>
      <c r="C10" s="7">
        <v>3</v>
      </c>
      <c r="D10" s="7">
        <v>3</v>
      </c>
      <c r="E10" s="7">
        <v>3</v>
      </c>
      <c r="F10" s="46">
        <v>3</v>
      </c>
      <c r="G10" s="7">
        <v>3</v>
      </c>
      <c r="H10" s="7">
        <f>SUM(C10:G10)</f>
        <v>15</v>
      </c>
      <c r="I10" s="9">
        <f>H10*100/15</f>
        <v>100</v>
      </c>
      <c r="J10" s="10" t="str">
        <f>IF(I10&gt;=90,"ยอดเยี่ยม",IF(I10&gt;=80,"ดีเลิศ",IF(I10&gt;=70,"ดี",IF(I10&gt;=60,"ปานกลาง",IF(I10&lt;60,"กำลังพัฒนา")))))</f>
        <v>ยอดเยี่ยม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เด็กชายกันตพงศ์  จันทะศิลา</v>
      </c>
      <c r="C11" s="7">
        <v>2</v>
      </c>
      <c r="D11" s="7">
        <v>2</v>
      </c>
      <c r="E11" s="7">
        <v>2</v>
      </c>
      <c r="F11" s="46">
        <v>2</v>
      </c>
      <c r="G11" s="7">
        <v>2</v>
      </c>
      <c r="H11" s="7">
        <f t="shared" ref="H11:H34" si="0">SUM(C11:G11)</f>
        <v>10</v>
      </c>
      <c r="I11" s="9">
        <f t="shared" ref="I11:I34" si="1">H11*100/15</f>
        <v>66.666666666666671</v>
      </c>
      <c r="J11" s="10" t="str">
        <f t="shared" ref="J11:J36" si="2">IF(I11&gt;=90,"ยอดเยี่ยม",IF(I11&gt;=80,"ดีเลิศ",IF(I11&gt;=70,"ดี",IF(I11&gt;=60,"ปานกลาง",IF(I11&lt;60,"กำลังพัฒนา")))))</f>
        <v>ปานกลาง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เด็กชายจารุวัฒน์  สุวรรณทับ</v>
      </c>
      <c r="C12" s="7">
        <v>1</v>
      </c>
      <c r="D12" s="7">
        <v>1</v>
      </c>
      <c r="E12" s="7">
        <v>1</v>
      </c>
      <c r="F12" s="46">
        <v>1</v>
      </c>
      <c r="G12" s="7">
        <v>1</v>
      </c>
      <c r="H12" s="7">
        <f t="shared" si="0"/>
        <v>5</v>
      </c>
      <c r="I12" s="9">
        <f t="shared" si="1"/>
        <v>33.333333333333336</v>
      </c>
      <c r="J12" s="10" t="str">
        <f t="shared" si="2"/>
        <v>กำลังพัฒนา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เด็กชายณัฐภูมิ  ชังเจริญ</v>
      </c>
      <c r="C13" s="7"/>
      <c r="D13" s="7"/>
      <c r="E13" s="7"/>
      <c r="F13" s="46"/>
      <c r="G13" s="7"/>
      <c r="H13" s="7">
        <f t="shared" si="0"/>
        <v>0</v>
      </c>
      <c r="I13" s="9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เด็กชายณัฐวุฒิ  ศรีแก้ว</v>
      </c>
      <c r="C14" s="7"/>
      <c r="D14" s="7"/>
      <c r="E14" s="7"/>
      <c r="F14" s="46"/>
      <c r="G14" s="7"/>
      <c r="H14" s="7">
        <f t="shared" si="0"/>
        <v>0</v>
      </c>
      <c r="I14" s="9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 t="str">
        <f>ข้อมูลนักเรียน!B10</f>
        <v>เด็กชายนพดล  หมายกลาง</v>
      </c>
      <c r="C15" s="7"/>
      <c r="D15" s="7"/>
      <c r="E15" s="7"/>
      <c r="F15" s="46"/>
      <c r="G15" s="7"/>
      <c r="H15" s="7">
        <f t="shared" si="0"/>
        <v>0</v>
      </c>
      <c r="I15" s="9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 t="str">
        <f>ข้อมูลนักเรียน!B11</f>
        <v>เด็กชายปรมัตถ์  ศักดิ์รชฏ</v>
      </c>
      <c r="C16" s="7"/>
      <c r="D16" s="7"/>
      <c r="E16" s="7"/>
      <c r="F16" s="46"/>
      <c r="G16" s="7"/>
      <c r="H16" s="7">
        <f t="shared" si="0"/>
        <v>0</v>
      </c>
      <c r="I16" s="9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 t="str">
        <f>ข้อมูลนักเรียน!B12</f>
        <v>เด็กชายรังสิมันตุ์  รัตนะมาลา</v>
      </c>
      <c r="C17" s="7"/>
      <c r="D17" s="7"/>
      <c r="E17" s="7"/>
      <c r="F17" s="46"/>
      <c r="G17" s="7"/>
      <c r="H17" s="7">
        <f t="shared" si="0"/>
        <v>0</v>
      </c>
      <c r="I17" s="9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 t="str">
        <f>ข้อมูลนักเรียน!B13</f>
        <v>เด็กชายวงเมือง  ผลวัฒน์</v>
      </c>
      <c r="C18" s="7"/>
      <c r="D18" s="7"/>
      <c r="E18" s="7"/>
      <c r="F18" s="46"/>
      <c r="G18" s="7"/>
      <c r="H18" s="7">
        <f t="shared" si="0"/>
        <v>0</v>
      </c>
      <c r="I18" s="9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 t="str">
        <f>ข้อมูลนักเรียน!B14</f>
        <v>เด็กหญิงขวัญจิรา  ทะรารัมย์</v>
      </c>
      <c r="C19" s="7"/>
      <c r="D19" s="7"/>
      <c r="E19" s="7"/>
      <c r="F19" s="46"/>
      <c r="G19" s="7"/>
      <c r="H19" s="7">
        <f t="shared" si="0"/>
        <v>0</v>
      </c>
      <c r="I19" s="9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 t="str">
        <f>ข้อมูลนักเรียน!B15</f>
        <v>เด็กหญิงนันทิกานต์  ทิพย์โกสุม</v>
      </c>
      <c r="C20" s="7"/>
      <c r="D20" s="7"/>
      <c r="E20" s="7"/>
      <c r="F20" s="46"/>
      <c r="G20" s="7"/>
      <c r="H20" s="7">
        <f t="shared" si="0"/>
        <v>0</v>
      </c>
      <c r="I20" s="9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 t="str">
        <f>ข้อมูลนักเรียน!B16</f>
        <v>เด็กหญิงอรปรียา  สารโคกกรวด</v>
      </c>
      <c r="C21" s="7"/>
      <c r="D21" s="7"/>
      <c r="E21" s="7"/>
      <c r="F21" s="46"/>
      <c r="G21" s="7"/>
      <c r="H21" s="7">
        <f t="shared" si="0"/>
        <v>0</v>
      </c>
      <c r="I21" s="9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 t="str">
        <f>ข้อมูลนักเรียน!B17</f>
        <v>เด็กชายอดิเทพ  หนูแก้ว</v>
      </c>
      <c r="C22" s="7"/>
      <c r="D22" s="7"/>
      <c r="E22" s="7"/>
      <c r="F22" s="46"/>
      <c r="G22" s="7"/>
      <c r="H22" s="7">
        <f t="shared" si="0"/>
        <v>0</v>
      </c>
      <c r="I22" s="9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 t="str">
        <f>ข้อมูลนักเรียน!B18</f>
        <v>เด็กหญิงสุจิรา  พินิจ</v>
      </c>
      <c r="C23" s="7"/>
      <c r="D23" s="7"/>
      <c r="E23" s="7"/>
      <c r="F23" s="46"/>
      <c r="G23" s="7"/>
      <c r="H23" s="7">
        <f t="shared" si="0"/>
        <v>0</v>
      </c>
      <c r="I23" s="9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 t="str">
        <f>ข้อมูลนักเรียน!B19</f>
        <v>เด็กหญิงนฤมล  ศรีเมืองช้าง</v>
      </c>
      <c r="C24" s="7"/>
      <c r="D24" s="7"/>
      <c r="E24" s="7"/>
      <c r="F24" s="46"/>
      <c r="G24" s="7"/>
      <c r="H24" s="7">
        <f t="shared" si="0"/>
        <v>0</v>
      </c>
      <c r="I24" s="9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 t="str">
        <f>ข้อมูลนักเรียน!B20</f>
        <v>เด็กชายสุพศิน  เสริฐกระโทก</v>
      </c>
      <c r="C25" s="7"/>
      <c r="D25" s="7"/>
      <c r="E25" s="7"/>
      <c r="F25" s="46"/>
      <c r="G25" s="7"/>
      <c r="H25" s="7">
        <f t="shared" si="0"/>
        <v>0</v>
      </c>
      <c r="I25" s="9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 t="str">
        <f>ข้อมูลนักเรียน!B21</f>
        <v>เด็กชายอรรถมากร กันภัย</v>
      </c>
      <c r="C26" s="7"/>
      <c r="D26" s="7"/>
      <c r="E26" s="7"/>
      <c r="F26" s="46"/>
      <c r="G26" s="7"/>
      <c r="H26" s="7">
        <f t="shared" si="0"/>
        <v>0</v>
      </c>
      <c r="I26" s="9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 t="str">
        <f>ข้อมูลนักเรียน!B22</f>
        <v>เด็กหญิงจิดาภา  เติมพันธ์</v>
      </c>
      <c r="C27" s="7"/>
      <c r="D27" s="7"/>
      <c r="E27" s="7"/>
      <c r="F27" s="46"/>
      <c r="G27" s="7"/>
      <c r="H27" s="7">
        <f t="shared" si="0"/>
        <v>0</v>
      </c>
      <c r="I27" s="9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19</v>
      </c>
      <c r="B28" s="8" t="str">
        <f>ข้อมูลนักเรียน!B23</f>
        <v>เด็กหญิงยุพารัตน์  รังกระโทก</v>
      </c>
      <c r="C28" s="7"/>
      <c r="D28" s="7"/>
      <c r="E28" s="7"/>
      <c r="F28" s="46"/>
      <c r="G28" s="7"/>
      <c r="H28" s="7">
        <f t="shared" si="0"/>
        <v>0</v>
      </c>
      <c r="I28" s="9">
        <f t="shared" si="1"/>
        <v>0</v>
      </c>
      <c r="J28" s="10" t="str">
        <f t="shared" si="2"/>
        <v>กำลังพัฒนา</v>
      </c>
    </row>
    <row r="29" spans="1:10" ht="18.75" customHeight="1" x14ac:dyDescent="0.55000000000000004">
      <c r="A29" s="7">
        <v>20</v>
      </c>
      <c r="B29" s="8" t="str">
        <f>ข้อมูลนักเรียน!B24</f>
        <v>เด็กชายราเชน  นัยเนตร</v>
      </c>
      <c r="C29" s="7"/>
      <c r="D29" s="7"/>
      <c r="E29" s="7"/>
      <c r="F29" s="46"/>
      <c r="G29" s="7"/>
      <c r="H29" s="7">
        <f t="shared" si="0"/>
        <v>0</v>
      </c>
      <c r="I29" s="9">
        <f t="shared" si="1"/>
        <v>0</v>
      </c>
      <c r="J29" s="10" t="str">
        <f t="shared" si="2"/>
        <v>กำลังพัฒนา</v>
      </c>
    </row>
    <row r="30" spans="1:10" ht="18.75" customHeight="1" x14ac:dyDescent="0.55000000000000004">
      <c r="A30" s="7">
        <v>21</v>
      </c>
      <c r="B30" s="8" t="str">
        <f>ข้อมูลนักเรียน!B30</f>
        <v>เด็กหญิงณัฐธยาน์  ผสมโค</v>
      </c>
      <c r="C30" s="8"/>
      <c r="D30" s="8"/>
      <c r="E30" s="8"/>
      <c r="F30" s="8"/>
      <c r="G30" s="8"/>
      <c r="H30" s="7">
        <f t="shared" si="0"/>
        <v>0</v>
      </c>
      <c r="I30" s="9">
        <f t="shared" si="1"/>
        <v>0</v>
      </c>
      <c r="J30" s="10" t="str">
        <f t="shared" si="2"/>
        <v>กำลังพัฒนา</v>
      </c>
    </row>
    <row r="31" spans="1:10" ht="18.75" customHeight="1" x14ac:dyDescent="0.55000000000000004">
      <c r="A31" s="7">
        <v>22</v>
      </c>
      <c r="B31" s="8" t="str">
        <f>ข้อมูลนักเรียน!B31</f>
        <v>เด็กหญิงวิชญาพร  ยนกลาง</v>
      </c>
      <c r="C31" s="8"/>
      <c r="D31" s="8"/>
      <c r="E31" s="8"/>
      <c r="F31" s="8"/>
      <c r="G31" s="8"/>
      <c r="H31" s="7">
        <f t="shared" si="0"/>
        <v>0</v>
      </c>
      <c r="I31" s="9">
        <f t="shared" si="1"/>
        <v>0</v>
      </c>
      <c r="J31" s="10" t="str">
        <f t="shared" si="2"/>
        <v>กำลังพัฒนา</v>
      </c>
    </row>
    <row r="32" spans="1:10" ht="18.75" customHeight="1" x14ac:dyDescent="0.55000000000000004">
      <c r="A32" s="7">
        <v>23</v>
      </c>
      <c r="B32" s="8"/>
      <c r="C32" s="8"/>
      <c r="D32" s="8"/>
      <c r="E32" s="8"/>
      <c r="F32" s="8"/>
      <c r="G32" s="8"/>
      <c r="H32" s="7"/>
      <c r="I32" s="9"/>
      <c r="J32" s="10"/>
    </row>
    <row r="33" spans="1:10" ht="18.75" customHeight="1" x14ac:dyDescent="0.55000000000000004">
      <c r="A33" s="7">
        <v>24</v>
      </c>
      <c r="B33" s="8"/>
      <c r="C33" s="8"/>
      <c r="D33" s="8"/>
      <c r="E33" s="8"/>
      <c r="F33" s="8"/>
      <c r="G33" s="8"/>
      <c r="H33" s="7"/>
      <c r="I33" s="9"/>
      <c r="J33" s="10"/>
    </row>
    <row r="34" spans="1:10" ht="18.75" customHeight="1" x14ac:dyDescent="0.55000000000000004">
      <c r="A34" s="7">
        <v>25</v>
      </c>
      <c r="B34" s="8"/>
      <c r="C34" s="8"/>
      <c r="D34" s="8"/>
      <c r="E34" s="8"/>
      <c r="F34" s="8"/>
      <c r="G34" s="8"/>
      <c r="H34" s="7"/>
      <c r="I34" s="9"/>
      <c r="J34" s="10"/>
    </row>
    <row r="35" spans="1:10" ht="19.5" customHeight="1" x14ac:dyDescent="0.55000000000000004">
      <c r="A35" s="106" t="s">
        <v>15</v>
      </c>
      <c r="B35" s="107"/>
      <c r="C35" s="28">
        <f>SUM(C10:C34)</f>
        <v>6</v>
      </c>
      <c r="D35" s="28">
        <f t="shared" ref="D35:G35" si="3">SUM(D10:D34)</f>
        <v>6</v>
      </c>
      <c r="E35" s="28">
        <f t="shared" si="3"/>
        <v>6</v>
      </c>
      <c r="F35" s="28">
        <f t="shared" si="3"/>
        <v>6</v>
      </c>
      <c r="G35" s="28">
        <f t="shared" si="3"/>
        <v>6</v>
      </c>
      <c r="H35" s="28">
        <f t="shared" ref="H35" si="4">SUM(H10:H34)</f>
        <v>30</v>
      </c>
      <c r="I35" s="29">
        <f t="shared" ref="I35" si="5">SUM(I10:I34)</f>
        <v>200.00000000000003</v>
      </c>
      <c r="J35" s="30"/>
    </row>
    <row r="36" spans="1:10" ht="19.5" customHeight="1" x14ac:dyDescent="0.55000000000000004">
      <c r="A36" s="106" t="s">
        <v>16</v>
      </c>
      <c r="B36" s="107"/>
      <c r="C36" s="31">
        <f>AVERAGE(C10:C34)</f>
        <v>2</v>
      </c>
      <c r="D36" s="31">
        <f t="shared" ref="D36:G36" si="6">AVERAGE(D10:D34)</f>
        <v>2</v>
      </c>
      <c r="E36" s="31">
        <f t="shared" si="6"/>
        <v>2</v>
      </c>
      <c r="F36" s="31">
        <f t="shared" si="6"/>
        <v>2</v>
      </c>
      <c r="G36" s="31">
        <f t="shared" si="6"/>
        <v>2</v>
      </c>
      <c r="H36" s="31">
        <f t="shared" ref="H36" si="7">AVERAGE(H10:H34)</f>
        <v>1.3636363636363635</v>
      </c>
      <c r="I36" s="29">
        <f>AVERAGE(I10:I34)</f>
        <v>9.0909090909090917</v>
      </c>
      <c r="J36" s="32" t="str">
        <f t="shared" si="2"/>
        <v>กำลังพัฒนา</v>
      </c>
    </row>
    <row r="37" spans="1:10" ht="15.75" customHeight="1" x14ac:dyDescent="0.55000000000000004"/>
    <row r="38" spans="1:10" x14ac:dyDescent="0.55000000000000004">
      <c r="B38" s="105" t="s">
        <v>97</v>
      </c>
      <c r="C38" s="105"/>
      <c r="D38" s="105"/>
      <c r="E38" s="105" t="s">
        <v>97</v>
      </c>
      <c r="F38" s="105"/>
      <c r="G38" s="105"/>
      <c r="H38" s="105"/>
      <c r="I38" s="105"/>
      <c r="J38" s="105"/>
    </row>
    <row r="39" spans="1:10" x14ac:dyDescent="0.55000000000000004">
      <c r="B39" s="105" t="str">
        <f>ข้อมูลพื้นฐาน!D5</f>
        <v>(นางสาวเสาวนิต   แก้วรักษา)</v>
      </c>
      <c r="C39" s="105"/>
      <c r="D39" s="105"/>
      <c r="E39" s="105" t="str">
        <f>ข้อมูลพื้นฐาน!D8</f>
        <v>(นายสุนันท์  จงใจกลาง)</v>
      </c>
      <c r="F39" s="105"/>
      <c r="G39" s="105"/>
      <c r="H39" s="105"/>
      <c r="I39" s="105"/>
      <c r="J39" s="105"/>
    </row>
    <row r="40" spans="1:10" x14ac:dyDescent="0.55000000000000004">
      <c r="B40" s="105" t="s">
        <v>87</v>
      </c>
      <c r="C40" s="105"/>
      <c r="D40" s="105"/>
      <c r="E40" s="105" t="s">
        <v>94</v>
      </c>
      <c r="F40" s="105"/>
      <c r="G40" s="105"/>
      <c r="H40" s="105"/>
      <c r="I40" s="105"/>
      <c r="J40" s="105"/>
    </row>
    <row r="41" spans="1:10" x14ac:dyDescent="0.55000000000000004">
      <c r="B41" s="105" t="s">
        <v>97</v>
      </c>
      <c r="C41" s="105"/>
      <c r="D41" s="105"/>
    </row>
    <row r="42" spans="1:10" x14ac:dyDescent="0.55000000000000004">
      <c r="B42" s="105" t="str">
        <f>ข้อมูลพื้นฐาน!D6</f>
        <v>(นายวายุ  มาระสูตร)</v>
      </c>
      <c r="C42" s="105"/>
      <c r="D42" s="105"/>
    </row>
    <row r="43" spans="1:10" x14ac:dyDescent="0.55000000000000004">
      <c r="B43" s="105" t="s">
        <v>87</v>
      </c>
      <c r="C43" s="105"/>
      <c r="D43" s="105"/>
    </row>
  </sheetData>
  <mergeCells count="27">
    <mergeCell ref="B41:D41"/>
    <mergeCell ref="B42:D42"/>
    <mergeCell ref="B43:D43"/>
    <mergeCell ref="B38:D38"/>
    <mergeCell ref="B39:D39"/>
    <mergeCell ref="B40:D40"/>
    <mergeCell ref="E38:J38"/>
    <mergeCell ref="E39:J39"/>
    <mergeCell ref="E40:J40"/>
    <mergeCell ref="H8:H9"/>
    <mergeCell ref="I8:I9"/>
    <mergeCell ref="J8:J9"/>
    <mergeCell ref="A35:B35"/>
    <mergeCell ref="A36:B36"/>
    <mergeCell ref="G8:G9"/>
    <mergeCell ref="A8:A9"/>
    <mergeCell ref="B8:B9"/>
    <mergeCell ref="C8:C9"/>
    <mergeCell ref="D8:D9"/>
    <mergeCell ref="E8:E9"/>
    <mergeCell ref="F8:F9"/>
    <mergeCell ref="A1:J1"/>
    <mergeCell ref="A3:I3"/>
    <mergeCell ref="A4:I4"/>
    <mergeCell ref="A5:J5"/>
    <mergeCell ref="A6:J6"/>
    <mergeCell ref="A2:J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49AC-EF4A-4136-A64D-F914F663CAA8}">
  <dimension ref="A1:K43"/>
  <sheetViews>
    <sheetView topLeftCell="A31" workbookViewId="0">
      <selection activeCell="B32" sqref="B32:I34"/>
    </sheetView>
  </sheetViews>
  <sheetFormatPr defaultRowHeight="24" x14ac:dyDescent="0.55000000000000004"/>
  <cols>
    <col min="1" max="1" width="3.375" style="1" customWidth="1"/>
    <col min="2" max="2" width="24.5" style="1" customWidth="1"/>
    <col min="3" max="6" width="8.5" style="1" customWidth="1"/>
    <col min="7" max="7" width="9.75" style="1" customWidth="1"/>
    <col min="8" max="8" width="8.875" style="1" customWidth="1"/>
    <col min="9" max="9" width="10.375" style="1" customWidth="1"/>
    <col min="10" max="16384" width="9" style="1"/>
  </cols>
  <sheetData>
    <row r="1" spans="1:11" ht="20.25" customHeight="1" x14ac:dyDescent="0.55000000000000004">
      <c r="A1" s="102" t="s">
        <v>96</v>
      </c>
      <c r="B1" s="102"/>
      <c r="C1" s="102"/>
      <c r="D1" s="102"/>
      <c r="E1" s="102"/>
      <c r="F1" s="102"/>
      <c r="G1" s="102"/>
      <c r="H1" s="102"/>
      <c r="I1" s="102"/>
      <c r="J1" s="3"/>
      <c r="K1" s="3"/>
    </row>
    <row r="2" spans="1:11" ht="20.2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02"/>
      <c r="H2" s="102"/>
      <c r="I2" s="102"/>
      <c r="J2" s="3"/>
      <c r="K2" s="3"/>
    </row>
    <row r="3" spans="1:11" ht="21.75" customHeight="1" x14ac:dyDescent="0.55000000000000004">
      <c r="A3" s="108" t="s">
        <v>4</v>
      </c>
      <c r="B3" s="108"/>
      <c r="C3" s="108"/>
      <c r="D3" s="108"/>
      <c r="E3" s="108"/>
      <c r="F3" s="108"/>
      <c r="G3" s="108"/>
      <c r="H3" s="108"/>
      <c r="I3" s="4"/>
      <c r="J3" s="4"/>
      <c r="K3" s="4"/>
    </row>
    <row r="4" spans="1:11" ht="19.5" customHeight="1" x14ac:dyDescent="0.55000000000000004">
      <c r="A4" s="109" t="s">
        <v>25</v>
      </c>
      <c r="B4" s="109"/>
      <c r="C4" s="109"/>
      <c r="D4" s="109"/>
      <c r="E4" s="109"/>
      <c r="F4" s="109"/>
      <c r="G4" s="109"/>
      <c r="H4" s="109"/>
      <c r="I4" s="5"/>
      <c r="J4" s="5"/>
      <c r="K4" s="5"/>
    </row>
    <row r="5" spans="1:11" ht="19.5" customHeight="1" x14ac:dyDescent="0.55000000000000004">
      <c r="A5" s="109" t="s">
        <v>29</v>
      </c>
      <c r="B5" s="109"/>
      <c r="C5" s="109"/>
      <c r="D5" s="109"/>
      <c r="E5" s="109"/>
      <c r="F5" s="109"/>
      <c r="G5" s="109"/>
      <c r="H5" s="109"/>
      <c r="I5" s="109"/>
      <c r="J5" s="5"/>
      <c r="K5" s="5"/>
    </row>
    <row r="6" spans="1:11" ht="21" customHeight="1" x14ac:dyDescent="0.55000000000000004">
      <c r="A6" s="110" t="s">
        <v>299</v>
      </c>
      <c r="B6" s="110"/>
      <c r="C6" s="110"/>
      <c r="D6" s="110"/>
      <c r="E6" s="110"/>
      <c r="F6" s="110"/>
      <c r="G6" s="110"/>
      <c r="H6" s="110"/>
      <c r="I6" s="110"/>
      <c r="J6" s="4"/>
      <c r="K6" s="4"/>
    </row>
    <row r="7" spans="1:11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4"/>
    </row>
    <row r="8" spans="1:11" ht="15" customHeight="1" x14ac:dyDescent="0.55000000000000004">
      <c r="A8" s="117" t="s">
        <v>7</v>
      </c>
      <c r="B8" s="117" t="s">
        <v>8</v>
      </c>
      <c r="C8" s="127" t="s">
        <v>248</v>
      </c>
      <c r="D8" s="127" t="s">
        <v>249</v>
      </c>
      <c r="E8" s="127" t="s">
        <v>250</v>
      </c>
      <c r="F8" s="127" t="s">
        <v>251</v>
      </c>
      <c r="G8" s="115" t="s">
        <v>123</v>
      </c>
      <c r="H8" s="115" t="s">
        <v>11</v>
      </c>
      <c r="I8" s="117" t="s">
        <v>12</v>
      </c>
    </row>
    <row r="9" spans="1:11" ht="75.75" customHeight="1" x14ac:dyDescent="0.55000000000000004">
      <c r="A9" s="118"/>
      <c r="B9" s="118"/>
      <c r="C9" s="128"/>
      <c r="D9" s="128"/>
      <c r="E9" s="128"/>
      <c r="F9" s="128"/>
      <c r="G9" s="116"/>
      <c r="H9" s="116"/>
      <c r="I9" s="118"/>
    </row>
    <row r="10" spans="1:11" ht="18.75" customHeight="1" x14ac:dyDescent="0.55000000000000004">
      <c r="A10" s="7">
        <v>1</v>
      </c>
      <c r="B10" s="8" t="str">
        <f>ข้อมูลนักเรียน!B5</f>
        <v>เด็กหญิงเกศเกล้า  พากพรม</v>
      </c>
      <c r="C10" s="7">
        <v>5</v>
      </c>
      <c r="D10" s="7">
        <v>5</v>
      </c>
      <c r="E10" s="7">
        <v>5</v>
      </c>
      <c r="F10" s="7">
        <v>5</v>
      </c>
      <c r="G10" s="7">
        <f>SUM(C10:F10)</f>
        <v>20</v>
      </c>
      <c r="H10" s="9">
        <f>G10*100/20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เด็กชายกันตพงศ์  จันทะศิลา</v>
      </c>
      <c r="C11" s="7">
        <v>4</v>
      </c>
      <c r="D11" s="7">
        <v>4</v>
      </c>
      <c r="E11" s="7">
        <v>4</v>
      </c>
      <c r="F11" s="7">
        <v>4</v>
      </c>
      <c r="G11" s="7">
        <f t="shared" ref="G11:G34" si="0">SUM(C11:F11)</f>
        <v>16</v>
      </c>
      <c r="H11" s="9">
        <f t="shared" ref="H11:H34" si="1">G11*100/20</f>
        <v>80</v>
      </c>
      <c r="I11" s="10" t="str">
        <f t="shared" ref="I11:I36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เด็กชายจารุวัฒน์  สุวรรณทับ</v>
      </c>
      <c r="C12" s="7">
        <v>3</v>
      </c>
      <c r="D12" s="7">
        <v>3</v>
      </c>
      <c r="E12" s="7">
        <v>3</v>
      </c>
      <c r="F12" s="7">
        <v>3</v>
      </c>
      <c r="G12" s="7">
        <f t="shared" si="0"/>
        <v>12</v>
      </c>
      <c r="H12" s="9">
        <f t="shared" si="1"/>
        <v>60</v>
      </c>
      <c r="I12" s="10" t="str">
        <f t="shared" si="2"/>
        <v>ปานกลาง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เด็กชายณัฐภูมิ  ชังเจริญ</v>
      </c>
      <c r="C13" s="7"/>
      <c r="D13" s="7"/>
      <c r="E13" s="7"/>
      <c r="F13" s="7"/>
      <c r="G13" s="7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1" ht="18.75" customHeight="1" x14ac:dyDescent="0.55000000000000004">
      <c r="A14" s="7">
        <v>5</v>
      </c>
      <c r="B14" s="8" t="str">
        <f>ข้อมูลนักเรียน!B9</f>
        <v>เด็กชายณัฐวุฒิ  ศรีแก้ว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 t="str">
        <f>ข้อมูลนักเรียน!B10</f>
        <v>เด็กชายนพดล  หมายกลาง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 t="str">
        <f>ข้อมูลนักเรียน!B11</f>
        <v>เด็กชายปรมัตถ์  ศักดิ์รชฏ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 t="str">
        <f>ข้อมูลนักเรียน!B12</f>
        <v>เด็กชายรังสิมันตุ์  รัตนะมาลา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 t="str">
        <f>ข้อมูลนักเรียน!B13</f>
        <v>เด็กชายวงเมือง  ผลวัฒน์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 t="str">
        <f>ข้อมูลนักเรียน!B14</f>
        <v>เด็กหญิงขวัญจิรา  ทะรารัมย์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 t="str">
        <f>ข้อมูลนักเรียน!B15</f>
        <v>เด็กหญิงนันทิกานต์  ทิพย์โกสุม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 t="str">
        <f>ข้อมูลนักเรียน!B16</f>
        <v>เด็กหญิงอรปรียา  สารโคกกรวด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 t="str">
        <f>ข้อมูลนักเรียน!B17</f>
        <v>เด็กชายอดิเทพ  หนูแก้ว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 t="str">
        <f>ข้อมูลนักเรียน!B18</f>
        <v>เด็กหญิงสุจิรา  พินิจ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 t="str">
        <f>ข้อมูลนักเรียน!B19</f>
        <v>เด็กหญิงนฤมล  ศรีเมืองช้าง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 t="str">
        <f>ข้อมูลนักเรียน!B20</f>
        <v>เด็กชายสุพศิน  เสริฐกระโทก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 t="str">
        <f>ข้อมูลนักเรียน!B21</f>
        <v>เด็กชายอรรถมากร กันภัย</v>
      </c>
      <c r="C26" s="7"/>
      <c r="D26" s="7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 t="str">
        <f>ข้อมูลนักเรียน!B22</f>
        <v>เด็กหญิงจิดาภา  เติมพันธ์</v>
      </c>
      <c r="C27" s="7"/>
      <c r="D27" s="7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 t="str">
        <f>ข้อมูลนักเรียน!B23</f>
        <v>เด็กหญิงยุพารัตน์  รังกระโทก</v>
      </c>
      <c r="C28" s="7"/>
      <c r="D28" s="7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 t="str">
        <f>ข้อมูลนักเรียน!B24</f>
        <v>เด็กชายราเชน  นัยเนตร</v>
      </c>
      <c r="C29" s="7"/>
      <c r="D29" s="7"/>
      <c r="E29" s="7"/>
      <c r="F29" s="7"/>
      <c r="G29" s="7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8.75" customHeight="1" x14ac:dyDescent="0.55000000000000004">
      <c r="A30" s="7">
        <v>21</v>
      </c>
      <c r="B30" s="8" t="str">
        <f>ข้อมูลนักเรียน!B30</f>
        <v>เด็กหญิงณัฐธยาน์  ผสมโค</v>
      </c>
      <c r="C30" s="8"/>
      <c r="D30" s="8"/>
      <c r="E30" s="8"/>
      <c r="F30" s="8"/>
      <c r="G30" s="7">
        <f t="shared" si="0"/>
        <v>0</v>
      </c>
      <c r="H30" s="9">
        <f t="shared" si="1"/>
        <v>0</v>
      </c>
      <c r="I30" s="10" t="str">
        <f t="shared" si="2"/>
        <v>กำลังพัฒนา</v>
      </c>
    </row>
    <row r="31" spans="1:9" ht="18.75" customHeight="1" x14ac:dyDescent="0.55000000000000004">
      <c r="A31" s="7">
        <v>22</v>
      </c>
      <c r="B31" s="8" t="str">
        <f>ข้อมูลนักเรียน!B31</f>
        <v>เด็กหญิงวิชญาพร  ยนกลาง</v>
      </c>
      <c r="C31" s="8"/>
      <c r="D31" s="8"/>
      <c r="E31" s="8"/>
      <c r="F31" s="8"/>
      <c r="G31" s="7">
        <f t="shared" si="0"/>
        <v>0</v>
      </c>
      <c r="H31" s="9">
        <f t="shared" si="1"/>
        <v>0</v>
      </c>
      <c r="I31" s="10" t="str">
        <f t="shared" si="2"/>
        <v>กำลังพัฒนา</v>
      </c>
    </row>
    <row r="32" spans="1:9" ht="18.75" customHeight="1" x14ac:dyDescent="0.55000000000000004">
      <c r="A32" s="7">
        <v>23</v>
      </c>
      <c r="B32" s="8"/>
      <c r="C32" s="8"/>
      <c r="D32" s="8"/>
      <c r="E32" s="8"/>
      <c r="F32" s="8"/>
      <c r="G32" s="7"/>
      <c r="H32" s="9"/>
      <c r="I32" s="10"/>
    </row>
    <row r="33" spans="1:9" ht="18.75" customHeight="1" x14ac:dyDescent="0.55000000000000004">
      <c r="A33" s="7">
        <v>24</v>
      </c>
      <c r="B33" s="8"/>
      <c r="C33" s="8"/>
      <c r="D33" s="8"/>
      <c r="E33" s="8"/>
      <c r="F33" s="8"/>
      <c r="G33" s="7"/>
      <c r="H33" s="9"/>
      <c r="I33" s="10"/>
    </row>
    <row r="34" spans="1:9" ht="18.75" customHeight="1" x14ac:dyDescent="0.55000000000000004">
      <c r="A34" s="7">
        <v>25</v>
      </c>
      <c r="B34" s="8"/>
      <c r="C34" s="8"/>
      <c r="D34" s="8"/>
      <c r="E34" s="8"/>
      <c r="F34" s="8"/>
      <c r="G34" s="7"/>
      <c r="H34" s="9"/>
      <c r="I34" s="10"/>
    </row>
    <row r="35" spans="1:9" ht="19.5" customHeight="1" x14ac:dyDescent="0.55000000000000004">
      <c r="A35" s="106" t="s">
        <v>15</v>
      </c>
      <c r="B35" s="107"/>
      <c r="C35" s="28">
        <f>SUM(C10:C34)</f>
        <v>12</v>
      </c>
      <c r="D35" s="28">
        <f t="shared" ref="D35:H35" si="3">SUM(D10:D34)</f>
        <v>12</v>
      </c>
      <c r="E35" s="28">
        <f t="shared" si="3"/>
        <v>12</v>
      </c>
      <c r="F35" s="28">
        <f t="shared" si="3"/>
        <v>12</v>
      </c>
      <c r="G35" s="28">
        <f t="shared" si="3"/>
        <v>48</v>
      </c>
      <c r="H35" s="29">
        <f t="shared" si="3"/>
        <v>240</v>
      </c>
      <c r="I35" s="30"/>
    </row>
    <row r="36" spans="1:9" ht="19.5" customHeight="1" x14ac:dyDescent="0.55000000000000004">
      <c r="A36" s="106" t="s">
        <v>16</v>
      </c>
      <c r="B36" s="107"/>
      <c r="C36" s="31">
        <f>AVERAGE(C10:C34)</f>
        <v>4</v>
      </c>
      <c r="D36" s="31">
        <f t="shared" ref="D36:G36" si="4">AVERAGE(D10:D34)</f>
        <v>4</v>
      </c>
      <c r="E36" s="31">
        <f t="shared" si="4"/>
        <v>4</v>
      </c>
      <c r="F36" s="31">
        <f t="shared" si="4"/>
        <v>4</v>
      </c>
      <c r="G36" s="31">
        <f t="shared" si="4"/>
        <v>2.1818181818181817</v>
      </c>
      <c r="H36" s="29">
        <f>AVERAGE(H10:H34)</f>
        <v>10.909090909090908</v>
      </c>
      <c r="I36" s="32" t="str">
        <f t="shared" si="2"/>
        <v>กำลังพัฒนา</v>
      </c>
    </row>
    <row r="37" spans="1:9" ht="15" customHeight="1" x14ac:dyDescent="0.55000000000000004"/>
    <row r="38" spans="1:9" x14ac:dyDescent="0.55000000000000004">
      <c r="B38" s="105" t="s">
        <v>97</v>
      </c>
      <c r="C38" s="105"/>
      <c r="D38" s="105"/>
      <c r="E38" s="105" t="s">
        <v>97</v>
      </c>
      <c r="F38" s="105"/>
      <c r="G38" s="105"/>
      <c r="H38" s="105"/>
      <c r="I38" s="105"/>
    </row>
    <row r="39" spans="1:9" x14ac:dyDescent="0.55000000000000004">
      <c r="B39" s="105" t="str">
        <f>ข้อมูลพื้นฐาน!D5</f>
        <v>(นางสาวเสาวนิต   แก้วรักษา)</v>
      </c>
      <c r="C39" s="105"/>
      <c r="D39" s="105"/>
      <c r="E39" s="105" t="str">
        <f>ข้อมูลพื้นฐาน!D8</f>
        <v>(นายสุนันท์  จงใจกลาง)</v>
      </c>
      <c r="F39" s="105"/>
      <c r="G39" s="105"/>
      <c r="H39" s="105"/>
      <c r="I39" s="105"/>
    </row>
    <row r="40" spans="1:9" x14ac:dyDescent="0.55000000000000004">
      <c r="B40" s="105" t="s">
        <v>87</v>
      </c>
      <c r="C40" s="105"/>
      <c r="D40" s="105"/>
      <c r="E40" s="105" t="s">
        <v>94</v>
      </c>
      <c r="F40" s="105"/>
      <c r="G40" s="105"/>
      <c r="H40" s="105"/>
      <c r="I40" s="105"/>
    </row>
    <row r="41" spans="1:9" x14ac:dyDescent="0.55000000000000004">
      <c r="B41" s="105" t="s">
        <v>97</v>
      </c>
      <c r="C41" s="105"/>
      <c r="D41" s="105"/>
    </row>
    <row r="42" spans="1:9" x14ac:dyDescent="0.55000000000000004">
      <c r="B42" s="105" t="str">
        <f>ข้อมูลพื้นฐาน!D6</f>
        <v>(นายวายุ  มาระสูตร)</v>
      </c>
      <c r="C42" s="105"/>
      <c r="D42" s="105"/>
    </row>
    <row r="43" spans="1:9" x14ac:dyDescent="0.55000000000000004">
      <c r="B43" s="105" t="s">
        <v>87</v>
      </c>
      <c r="C43" s="105"/>
      <c r="D43" s="105"/>
    </row>
  </sheetData>
  <mergeCells count="26">
    <mergeCell ref="B41:D41"/>
    <mergeCell ref="B42:D42"/>
    <mergeCell ref="B43:D43"/>
    <mergeCell ref="A36:B36"/>
    <mergeCell ref="A8:A9"/>
    <mergeCell ref="B8:B9"/>
    <mergeCell ref="C8:C9"/>
    <mergeCell ref="D8:D9"/>
    <mergeCell ref="B38:D38"/>
    <mergeCell ref="B39:D39"/>
    <mergeCell ref="B40:D40"/>
    <mergeCell ref="E38:I38"/>
    <mergeCell ref="E39:I39"/>
    <mergeCell ref="E40:I40"/>
    <mergeCell ref="I8:I9"/>
    <mergeCell ref="A35:B35"/>
    <mergeCell ref="E8:E9"/>
    <mergeCell ref="F8:F9"/>
    <mergeCell ref="G8:G9"/>
    <mergeCell ref="H8:H9"/>
    <mergeCell ref="A1:I1"/>
    <mergeCell ref="A3:H3"/>
    <mergeCell ref="A4:H4"/>
    <mergeCell ref="A5:I5"/>
    <mergeCell ref="A6:I6"/>
    <mergeCell ref="A2:I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28EB-95E2-471E-A0B8-6DBCA283690C}">
  <dimension ref="A1:H39"/>
  <sheetViews>
    <sheetView topLeftCell="A2" zoomScale="75" zoomScaleNormal="75" workbookViewId="0">
      <selection activeCell="B13" sqref="B13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4" width="55.375" style="1" customWidth="1"/>
    <col min="5" max="5" width="8" style="1" customWidth="1"/>
    <col min="6" max="6" width="10.875" style="1" customWidth="1"/>
    <col min="7" max="7" width="9" style="1"/>
    <col min="8" max="8" width="20.5" style="1" customWidth="1"/>
    <col min="9" max="13" width="15.75" style="1" customWidth="1"/>
    <col min="14" max="16384" width="9" style="1"/>
  </cols>
  <sheetData>
    <row r="1" spans="1:8" ht="29.25" customHeight="1" x14ac:dyDescent="0.55000000000000004">
      <c r="A1" s="102" t="s">
        <v>254</v>
      </c>
      <c r="B1" s="102"/>
      <c r="C1" s="102"/>
      <c r="D1" s="102"/>
      <c r="E1" s="102"/>
      <c r="F1" s="85"/>
      <c r="G1" s="3"/>
      <c r="H1" s="3"/>
    </row>
    <row r="2" spans="1:8" ht="19.5" customHeight="1" x14ac:dyDescent="0.55000000000000004">
      <c r="A2" s="108" t="s">
        <v>4</v>
      </c>
      <c r="B2" s="108"/>
      <c r="C2" s="108"/>
      <c r="D2" s="108"/>
      <c r="E2" s="108"/>
      <c r="F2" s="4"/>
      <c r="G2" s="4"/>
      <c r="H2" s="4"/>
    </row>
    <row r="3" spans="1:8" ht="19.5" customHeight="1" x14ac:dyDescent="0.55000000000000004">
      <c r="A3" s="108" t="s">
        <v>252</v>
      </c>
      <c r="B3" s="109"/>
      <c r="C3" s="109"/>
      <c r="D3" s="109"/>
      <c r="E3" s="109"/>
      <c r="F3" s="5"/>
      <c r="G3" s="5"/>
      <c r="H3" s="5"/>
    </row>
    <row r="4" spans="1:8" ht="19.5" customHeight="1" x14ac:dyDescent="0.55000000000000004">
      <c r="A4" s="109" t="s">
        <v>253</v>
      </c>
      <c r="B4" s="109"/>
      <c r="C4" s="109"/>
      <c r="D4" s="109"/>
      <c r="E4" s="109"/>
      <c r="F4" s="109"/>
      <c r="G4" s="5"/>
      <c r="H4" s="5"/>
    </row>
    <row r="5" spans="1:8" ht="8.25" customHeight="1" x14ac:dyDescent="0.55000000000000004">
      <c r="A5" s="110"/>
      <c r="B5" s="110"/>
      <c r="C5" s="110"/>
      <c r="D5" s="110"/>
      <c r="E5" s="110"/>
      <c r="F5" s="110"/>
      <c r="G5" s="4"/>
      <c r="H5" s="4"/>
    </row>
    <row r="6" spans="1:8" ht="3" customHeight="1" x14ac:dyDescent="0.55000000000000004">
      <c r="A6" s="84"/>
      <c r="B6" s="84"/>
      <c r="C6" s="84"/>
      <c r="D6" s="84"/>
      <c r="E6" s="84"/>
      <c r="F6" s="84"/>
      <c r="G6" s="84"/>
      <c r="H6" s="4"/>
    </row>
    <row r="7" spans="1:8" x14ac:dyDescent="0.55000000000000004">
      <c r="B7" s="86" t="s">
        <v>256</v>
      </c>
      <c r="C7" s="87" t="s">
        <v>12</v>
      </c>
      <c r="D7" s="129" t="s">
        <v>262</v>
      </c>
      <c r="E7" s="129"/>
    </row>
    <row r="8" spans="1:8" ht="64.5" customHeight="1" x14ac:dyDescent="0.55000000000000004">
      <c r="B8" s="130" t="s">
        <v>255</v>
      </c>
      <c r="C8" s="95">
        <v>5</v>
      </c>
      <c r="D8" s="130" t="s">
        <v>258</v>
      </c>
      <c r="E8" s="130"/>
    </row>
    <row r="9" spans="1:8" ht="46.5" customHeight="1" x14ac:dyDescent="0.55000000000000004">
      <c r="B9" s="130"/>
      <c r="C9" s="95">
        <v>4</v>
      </c>
      <c r="D9" s="130" t="s">
        <v>257</v>
      </c>
      <c r="E9" s="130"/>
    </row>
    <row r="10" spans="1:8" ht="45.75" customHeight="1" x14ac:dyDescent="0.55000000000000004">
      <c r="B10" s="130"/>
      <c r="C10" s="95">
        <v>3</v>
      </c>
      <c r="D10" s="130" t="s">
        <v>259</v>
      </c>
      <c r="E10" s="130"/>
    </row>
    <row r="11" spans="1:8" ht="45.75" customHeight="1" x14ac:dyDescent="0.55000000000000004">
      <c r="B11" s="130"/>
      <c r="C11" s="95">
        <v>2</v>
      </c>
      <c r="D11" s="130" t="s">
        <v>260</v>
      </c>
      <c r="E11" s="130"/>
    </row>
    <row r="12" spans="1:8" ht="46.5" customHeight="1" x14ac:dyDescent="0.55000000000000004">
      <c r="B12" s="130"/>
      <c r="C12" s="95">
        <v>1</v>
      </c>
      <c r="D12" s="130" t="s">
        <v>261</v>
      </c>
      <c r="E12" s="130"/>
    </row>
    <row r="14" spans="1:8" ht="27" customHeight="1" x14ac:dyDescent="0.55000000000000004">
      <c r="A14" s="102" t="s">
        <v>263</v>
      </c>
      <c r="B14" s="102"/>
      <c r="C14" s="102"/>
      <c r="D14" s="102"/>
      <c r="E14" s="102"/>
      <c r="F14" s="85"/>
    </row>
    <row r="15" spans="1:8" ht="12" customHeight="1" x14ac:dyDescent="0.55000000000000004">
      <c r="A15" s="84"/>
      <c r="B15" s="84"/>
      <c r="C15" s="84"/>
      <c r="D15" s="84"/>
      <c r="E15" s="84"/>
      <c r="F15" s="84"/>
    </row>
    <row r="16" spans="1:8" x14ac:dyDescent="0.55000000000000004">
      <c r="B16" s="86" t="s">
        <v>256</v>
      </c>
      <c r="C16" s="87" t="s">
        <v>12</v>
      </c>
      <c r="D16" s="129" t="s">
        <v>262</v>
      </c>
      <c r="E16" s="129"/>
    </row>
    <row r="17" spans="1:5" ht="48" customHeight="1" x14ac:dyDescent="0.55000000000000004">
      <c r="B17" s="130" t="s">
        <v>264</v>
      </c>
      <c r="C17" s="95">
        <v>5</v>
      </c>
      <c r="D17" s="130" t="s">
        <v>267</v>
      </c>
      <c r="E17" s="130"/>
    </row>
    <row r="18" spans="1:5" ht="48" customHeight="1" x14ac:dyDescent="0.55000000000000004">
      <c r="B18" s="130"/>
      <c r="C18" s="95">
        <v>4</v>
      </c>
      <c r="D18" s="130" t="s">
        <v>268</v>
      </c>
      <c r="E18" s="130"/>
    </row>
    <row r="19" spans="1:5" ht="66" customHeight="1" x14ac:dyDescent="0.55000000000000004">
      <c r="B19" s="130"/>
      <c r="C19" s="95">
        <v>3</v>
      </c>
      <c r="D19" s="130" t="s">
        <v>269</v>
      </c>
      <c r="E19" s="130"/>
    </row>
    <row r="20" spans="1:5" ht="45" customHeight="1" x14ac:dyDescent="0.55000000000000004">
      <c r="B20" s="130"/>
      <c r="C20" s="95">
        <v>2</v>
      </c>
      <c r="D20" s="130" t="s">
        <v>266</v>
      </c>
      <c r="E20" s="130"/>
    </row>
    <row r="21" spans="1:5" ht="45.75" customHeight="1" x14ac:dyDescent="0.55000000000000004">
      <c r="B21" s="130"/>
      <c r="C21" s="95">
        <v>1</v>
      </c>
      <c r="D21" s="130" t="s">
        <v>265</v>
      </c>
      <c r="E21" s="130"/>
    </row>
    <row r="23" spans="1:5" ht="26.25" customHeight="1" x14ac:dyDescent="0.55000000000000004">
      <c r="A23" s="102" t="s">
        <v>270</v>
      </c>
      <c r="B23" s="102"/>
      <c r="C23" s="102"/>
      <c r="D23" s="102"/>
      <c r="E23" s="102"/>
    </row>
    <row r="24" spans="1:5" ht="12.75" customHeight="1" x14ac:dyDescent="0.55000000000000004">
      <c r="A24" s="84"/>
      <c r="B24" s="84"/>
      <c r="C24" s="84"/>
      <c r="D24" s="84"/>
      <c r="E24" s="84"/>
    </row>
    <row r="25" spans="1:5" x14ac:dyDescent="0.55000000000000004">
      <c r="B25" s="86" t="s">
        <v>256</v>
      </c>
      <c r="C25" s="87" t="s">
        <v>12</v>
      </c>
      <c r="D25" s="129" t="s">
        <v>262</v>
      </c>
      <c r="E25" s="129"/>
    </row>
    <row r="26" spans="1:5" ht="45" customHeight="1" x14ac:dyDescent="0.55000000000000004">
      <c r="B26" s="130" t="s">
        <v>271</v>
      </c>
      <c r="C26" s="95">
        <v>5</v>
      </c>
      <c r="D26" s="130" t="s">
        <v>273</v>
      </c>
      <c r="E26" s="130"/>
    </row>
    <row r="27" spans="1:5" ht="45.75" customHeight="1" x14ac:dyDescent="0.55000000000000004">
      <c r="B27" s="130"/>
      <c r="C27" s="95">
        <v>4</v>
      </c>
      <c r="D27" s="130" t="s">
        <v>272</v>
      </c>
      <c r="E27" s="130"/>
    </row>
    <row r="28" spans="1:5" ht="44.25" customHeight="1" x14ac:dyDescent="0.55000000000000004">
      <c r="B28" s="130"/>
      <c r="C28" s="95">
        <v>3</v>
      </c>
      <c r="D28" s="130" t="s">
        <v>274</v>
      </c>
      <c r="E28" s="130"/>
    </row>
    <row r="29" spans="1:5" ht="44.25" customHeight="1" x14ac:dyDescent="0.55000000000000004">
      <c r="B29" s="130"/>
      <c r="C29" s="95">
        <v>2</v>
      </c>
      <c r="D29" s="130" t="s">
        <v>275</v>
      </c>
      <c r="E29" s="130"/>
    </row>
    <row r="30" spans="1:5" ht="48" customHeight="1" x14ac:dyDescent="0.55000000000000004">
      <c r="B30" s="130"/>
      <c r="C30" s="95">
        <v>1</v>
      </c>
      <c r="D30" s="130" t="s">
        <v>276</v>
      </c>
      <c r="E30" s="130"/>
    </row>
    <row r="32" spans="1:5" ht="26.25" customHeight="1" x14ac:dyDescent="0.55000000000000004">
      <c r="A32" s="102" t="s">
        <v>277</v>
      </c>
      <c r="B32" s="102"/>
      <c r="C32" s="102"/>
      <c r="D32" s="102"/>
      <c r="E32" s="102"/>
    </row>
    <row r="33" spans="1:5" ht="11.25" customHeight="1" x14ac:dyDescent="0.55000000000000004">
      <c r="A33" s="84"/>
      <c r="B33" s="84"/>
      <c r="C33" s="84"/>
      <c r="D33" s="84"/>
      <c r="E33" s="84"/>
    </row>
    <row r="34" spans="1:5" x14ac:dyDescent="0.55000000000000004">
      <c r="B34" s="86" t="s">
        <v>256</v>
      </c>
      <c r="C34" s="87" t="s">
        <v>12</v>
      </c>
      <c r="D34" s="129" t="s">
        <v>262</v>
      </c>
      <c r="E34" s="129"/>
    </row>
    <row r="35" spans="1:5" ht="45" customHeight="1" x14ac:dyDescent="0.55000000000000004">
      <c r="B35" s="130" t="s">
        <v>278</v>
      </c>
      <c r="C35" s="95">
        <v>5</v>
      </c>
      <c r="D35" s="130" t="s">
        <v>279</v>
      </c>
      <c r="E35" s="130"/>
    </row>
    <row r="36" spans="1:5" ht="45.75" customHeight="1" x14ac:dyDescent="0.55000000000000004">
      <c r="B36" s="130"/>
      <c r="C36" s="95">
        <v>4</v>
      </c>
      <c r="D36" s="130" t="s">
        <v>280</v>
      </c>
      <c r="E36" s="130"/>
    </row>
    <row r="37" spans="1:5" ht="43.5" customHeight="1" x14ac:dyDescent="0.55000000000000004">
      <c r="B37" s="130"/>
      <c r="C37" s="95">
        <v>3</v>
      </c>
      <c r="D37" s="130" t="s">
        <v>281</v>
      </c>
      <c r="E37" s="130"/>
    </row>
    <row r="38" spans="1:5" ht="44.25" customHeight="1" x14ac:dyDescent="0.55000000000000004">
      <c r="B38" s="130"/>
      <c r="C38" s="95">
        <v>2</v>
      </c>
      <c r="D38" s="130" t="s">
        <v>282</v>
      </c>
      <c r="E38" s="130"/>
    </row>
    <row r="39" spans="1:5" ht="43.5" customHeight="1" x14ac:dyDescent="0.55000000000000004">
      <c r="B39" s="130"/>
      <c r="C39" s="95">
        <v>1</v>
      </c>
      <c r="D39" s="130" t="s">
        <v>283</v>
      </c>
      <c r="E39" s="130"/>
    </row>
  </sheetData>
  <mergeCells count="36">
    <mergeCell ref="A1:E1"/>
    <mergeCell ref="A2:E2"/>
    <mergeCell ref="A3:E3"/>
    <mergeCell ref="A4:F4"/>
    <mergeCell ref="A5:F5"/>
    <mergeCell ref="D11:E11"/>
    <mergeCell ref="D12:E12"/>
    <mergeCell ref="A14:E14"/>
    <mergeCell ref="D7:E7"/>
    <mergeCell ref="D8:E8"/>
    <mergeCell ref="D9:E9"/>
    <mergeCell ref="D10:E10"/>
    <mergeCell ref="B8:B12"/>
    <mergeCell ref="D16:E16"/>
    <mergeCell ref="B17:B21"/>
    <mergeCell ref="D17:E17"/>
    <mergeCell ref="D18:E18"/>
    <mergeCell ref="D19:E19"/>
    <mergeCell ref="D20:E20"/>
    <mergeCell ref="D21:E21"/>
    <mergeCell ref="A23:E23"/>
    <mergeCell ref="D25:E25"/>
    <mergeCell ref="B26:B30"/>
    <mergeCell ref="D26:E26"/>
    <mergeCell ref="D27:E27"/>
    <mergeCell ref="D28:E28"/>
    <mergeCell ref="D29:E29"/>
    <mergeCell ref="D30:E30"/>
    <mergeCell ref="A32:E32"/>
    <mergeCell ref="D34:E34"/>
    <mergeCell ref="B35:B39"/>
    <mergeCell ref="D35:E35"/>
    <mergeCell ref="D36:E36"/>
    <mergeCell ref="D37:E37"/>
    <mergeCell ref="D38:E38"/>
    <mergeCell ref="D39:E3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2B12D-DCB9-414F-9514-ED7800A0C268}">
  <dimension ref="A1:AR13"/>
  <sheetViews>
    <sheetView workbookViewId="0">
      <selection activeCell="D7" sqref="D7"/>
    </sheetView>
  </sheetViews>
  <sheetFormatPr defaultColWidth="0" defaultRowHeight="27.75" x14ac:dyDescent="0.65"/>
  <cols>
    <col min="1" max="1" width="2.375" style="50" customWidth="1"/>
    <col min="2" max="2" width="2.75" style="50" customWidth="1"/>
    <col min="3" max="3" width="12.25" style="50" bestFit="1" customWidth="1"/>
    <col min="4" max="4" width="39.375" style="50" bestFit="1" customWidth="1"/>
    <col min="5" max="5" width="3" style="50" customWidth="1"/>
    <col min="6" max="6" width="3.875" style="50" customWidth="1"/>
    <col min="7" max="7" width="3.375" style="50" customWidth="1"/>
    <col min="8" max="16384" width="0" style="50" hidden="1"/>
  </cols>
  <sheetData>
    <row r="1" spans="1:44" ht="28.5" thickBot="1" x14ac:dyDescent="0.7">
      <c r="A1" s="59"/>
      <c r="B1" s="59"/>
      <c r="C1" s="59"/>
      <c r="D1" s="59"/>
      <c r="E1" s="59"/>
      <c r="F1" s="59"/>
      <c r="G1" s="59"/>
    </row>
    <row r="2" spans="1:44" ht="17.25" customHeight="1" thickTop="1" thickBot="1" x14ac:dyDescent="0.7">
      <c r="A2" s="59"/>
      <c r="B2" s="61"/>
      <c r="C2" s="62"/>
      <c r="D2" s="62"/>
      <c r="E2" s="63"/>
      <c r="F2" s="59"/>
      <c r="G2" s="59"/>
      <c r="AR2" s="50" t="s">
        <v>89</v>
      </c>
    </row>
    <row r="3" spans="1:44" ht="56.25" customHeight="1" thickTop="1" thickBot="1" x14ac:dyDescent="0.7">
      <c r="A3" s="59"/>
      <c r="B3" s="64"/>
      <c r="C3" s="100" t="s">
        <v>90</v>
      </c>
      <c r="D3" s="101"/>
      <c r="E3" s="67"/>
      <c r="F3" s="59"/>
      <c r="G3" s="59"/>
    </row>
    <row r="4" spans="1:44" s="53" customFormat="1" ht="28.5" thickTop="1" x14ac:dyDescent="0.2">
      <c r="A4" s="60"/>
      <c r="B4" s="65"/>
      <c r="C4" s="51" t="s">
        <v>91</v>
      </c>
      <c r="D4" s="52" t="s">
        <v>300</v>
      </c>
      <c r="E4" s="68"/>
      <c r="F4" s="60"/>
      <c r="G4" s="60"/>
    </row>
    <row r="5" spans="1:44" s="53" customFormat="1" x14ac:dyDescent="0.2">
      <c r="A5" s="60"/>
      <c r="B5" s="65"/>
      <c r="C5" s="56" t="s">
        <v>95</v>
      </c>
      <c r="D5" s="55" t="s">
        <v>302</v>
      </c>
      <c r="E5" s="68"/>
      <c r="F5" s="60"/>
      <c r="G5" s="60"/>
    </row>
    <row r="6" spans="1:44" s="53" customFormat="1" x14ac:dyDescent="0.2">
      <c r="A6" s="60"/>
      <c r="B6" s="65"/>
      <c r="C6" s="56" t="s">
        <v>95</v>
      </c>
      <c r="D6" s="55" t="s">
        <v>303</v>
      </c>
      <c r="E6" s="68"/>
      <c r="F6" s="60"/>
      <c r="G6" s="60"/>
    </row>
    <row r="7" spans="1:44" s="53" customFormat="1" x14ac:dyDescent="0.2">
      <c r="A7" s="60"/>
      <c r="B7" s="65"/>
      <c r="C7" s="54" t="s">
        <v>92</v>
      </c>
      <c r="D7" s="55" t="s">
        <v>87</v>
      </c>
      <c r="E7" s="68"/>
      <c r="F7" s="60"/>
      <c r="G7" s="60"/>
    </row>
    <row r="8" spans="1:44" s="53" customFormat="1" x14ac:dyDescent="0.2">
      <c r="A8" s="60"/>
      <c r="B8" s="65"/>
      <c r="C8" s="56" t="s">
        <v>93</v>
      </c>
      <c r="D8" s="55" t="s">
        <v>301</v>
      </c>
      <c r="E8" s="68"/>
      <c r="F8" s="60"/>
      <c r="G8" s="60"/>
    </row>
    <row r="9" spans="1:44" s="53" customFormat="1" ht="28.5" thickBot="1" x14ac:dyDescent="0.25">
      <c r="A9" s="60"/>
      <c r="B9" s="65"/>
      <c r="C9" s="57" t="s">
        <v>92</v>
      </c>
      <c r="D9" s="58" t="s">
        <v>94</v>
      </c>
      <c r="E9" s="68"/>
      <c r="F9" s="60"/>
      <c r="G9" s="60"/>
    </row>
    <row r="10" spans="1:44" ht="29.25" thickTop="1" thickBot="1" x14ac:dyDescent="0.7">
      <c r="A10" s="59"/>
      <c r="B10" s="66"/>
      <c r="C10" s="70"/>
      <c r="D10" s="70"/>
      <c r="E10" s="69"/>
      <c r="F10" s="59"/>
      <c r="G10" s="59"/>
    </row>
    <row r="11" spans="1:44" ht="28.5" thickTop="1" x14ac:dyDescent="0.65">
      <c r="A11" s="59"/>
      <c r="B11" s="59"/>
      <c r="C11" s="71" t="s">
        <v>98</v>
      </c>
      <c r="D11" s="71"/>
      <c r="E11" s="59"/>
      <c r="F11" s="59"/>
      <c r="G11" s="59"/>
    </row>
    <row r="12" spans="1:44" x14ac:dyDescent="0.65">
      <c r="A12" s="59"/>
      <c r="B12" s="59"/>
      <c r="C12" s="71" t="s">
        <v>99</v>
      </c>
      <c r="D12" s="71"/>
      <c r="E12" s="59"/>
      <c r="F12" s="59"/>
      <c r="G12" s="59"/>
    </row>
    <row r="13" spans="1:44" x14ac:dyDescent="0.65">
      <c r="A13" s="59"/>
      <c r="B13" s="59"/>
      <c r="C13" s="71" t="s">
        <v>100</v>
      </c>
      <c r="D13" s="72"/>
      <c r="E13" s="59"/>
      <c r="F13" s="59"/>
      <c r="G13" s="59"/>
    </row>
  </sheetData>
  <mergeCells count="1">
    <mergeCell ref="C3:D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DF2E8-55F9-40CF-9041-BEA7077BB41F}">
  <dimension ref="A1:K53"/>
  <sheetViews>
    <sheetView workbookViewId="0">
      <selection activeCell="A48" sqref="A48"/>
    </sheetView>
  </sheetViews>
  <sheetFormatPr defaultRowHeight="24" x14ac:dyDescent="0.55000000000000004"/>
  <cols>
    <col min="1" max="1" width="53" style="1" customWidth="1"/>
    <col min="2" max="6" width="7.125" style="1" customWidth="1"/>
    <col min="7" max="7" width="11.75" style="1" customWidth="1"/>
    <col min="8" max="16384" width="9" style="1"/>
  </cols>
  <sheetData>
    <row r="1" spans="1:11" ht="20.25" customHeight="1" x14ac:dyDescent="0.55000000000000004">
      <c r="A1" s="102" t="s">
        <v>96</v>
      </c>
      <c r="B1" s="102"/>
      <c r="C1" s="102"/>
      <c r="D1" s="102"/>
      <c r="E1" s="102"/>
      <c r="F1" s="102"/>
      <c r="G1" s="13"/>
      <c r="H1" s="13"/>
      <c r="I1" s="13"/>
      <c r="J1" s="3"/>
      <c r="K1" s="3"/>
    </row>
    <row r="2" spans="1:11" ht="21.7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3"/>
      <c r="H2" s="13"/>
      <c r="I2" s="13"/>
      <c r="J2" s="3"/>
      <c r="K2" s="3"/>
    </row>
    <row r="3" spans="1:11" s="14" customFormat="1" ht="2.25" customHeight="1" x14ac:dyDescent="0.55000000000000004">
      <c r="A3" s="12"/>
      <c r="B3" s="12"/>
      <c r="C3" s="12"/>
      <c r="D3" s="12"/>
      <c r="E3" s="12"/>
      <c r="F3" s="12"/>
      <c r="G3" s="12"/>
      <c r="H3" s="12"/>
      <c r="I3" s="13"/>
    </row>
    <row r="4" spans="1:11" x14ac:dyDescent="0.55000000000000004">
      <c r="A4" s="108" t="s">
        <v>30</v>
      </c>
      <c r="B4" s="108"/>
      <c r="C4" s="108"/>
      <c r="D4" s="108"/>
      <c r="E4" s="108"/>
      <c r="F4" s="108"/>
      <c r="G4" s="108"/>
      <c r="H4" s="108"/>
      <c r="I4" s="4"/>
    </row>
    <row r="5" spans="1:11" ht="2.25" customHeight="1" x14ac:dyDescent="0.55000000000000004"/>
    <row r="6" spans="1:11" ht="14.25" customHeight="1" x14ac:dyDescent="0.55000000000000004">
      <c r="A6" s="117" t="s">
        <v>31</v>
      </c>
      <c r="B6" s="134" t="s">
        <v>12</v>
      </c>
      <c r="C6" s="134"/>
      <c r="D6" s="134"/>
      <c r="E6" s="134"/>
      <c r="F6" s="134"/>
    </row>
    <row r="7" spans="1:11" ht="16.5" customHeight="1" x14ac:dyDescent="0.55000000000000004">
      <c r="A7" s="118"/>
      <c r="B7" s="42" t="s">
        <v>32</v>
      </c>
      <c r="C7" s="42" t="s">
        <v>33</v>
      </c>
      <c r="D7" s="42" t="s">
        <v>34</v>
      </c>
      <c r="E7" s="42" t="s">
        <v>35</v>
      </c>
      <c r="F7" s="42" t="s">
        <v>36</v>
      </c>
    </row>
    <row r="8" spans="1:11" ht="18.75" customHeight="1" x14ac:dyDescent="0.55000000000000004">
      <c r="A8" s="135" t="s">
        <v>37</v>
      </c>
      <c r="B8" s="136"/>
      <c r="C8" s="136"/>
      <c r="D8" s="136"/>
      <c r="E8" s="136"/>
      <c r="F8" s="137"/>
    </row>
    <row r="9" spans="1:11" ht="18.75" customHeight="1" x14ac:dyDescent="0.55000000000000004">
      <c r="A9" s="47" t="s">
        <v>53</v>
      </c>
      <c r="B9" s="76">
        <v>5</v>
      </c>
      <c r="C9" s="77"/>
      <c r="D9" s="77"/>
      <c r="E9" s="77"/>
      <c r="F9" s="77"/>
    </row>
    <row r="10" spans="1:11" ht="18.75" customHeight="1" x14ac:dyDescent="0.55000000000000004">
      <c r="A10" s="47" t="s">
        <v>54</v>
      </c>
      <c r="B10" s="76"/>
      <c r="C10" s="77">
        <v>4</v>
      </c>
      <c r="D10" s="77"/>
      <c r="E10" s="77"/>
      <c r="F10" s="77"/>
    </row>
    <row r="11" spans="1:11" ht="36" customHeight="1" x14ac:dyDescent="0.55000000000000004">
      <c r="A11" s="22" t="s">
        <v>55</v>
      </c>
      <c r="B11" s="77"/>
      <c r="C11" s="76">
        <v>4</v>
      </c>
      <c r="D11" s="77"/>
      <c r="E11" s="77"/>
      <c r="F11" s="77"/>
    </row>
    <row r="12" spans="1:11" ht="36" customHeight="1" x14ac:dyDescent="0.55000000000000004">
      <c r="A12" s="22" t="s">
        <v>56</v>
      </c>
      <c r="B12" s="77"/>
      <c r="C12" s="76"/>
      <c r="D12" s="77">
        <v>3</v>
      </c>
      <c r="E12" s="77"/>
      <c r="F12" s="77"/>
    </row>
    <row r="13" spans="1:11" ht="18.75" customHeight="1" x14ac:dyDescent="0.55000000000000004">
      <c r="A13" s="22" t="s">
        <v>58</v>
      </c>
      <c r="B13" s="77">
        <v>5</v>
      </c>
      <c r="C13" s="76"/>
      <c r="D13" s="77"/>
      <c r="E13" s="77"/>
      <c r="F13" s="77"/>
    </row>
    <row r="14" spans="1:11" ht="18.75" customHeight="1" x14ac:dyDescent="0.55000000000000004">
      <c r="A14" s="78" t="s">
        <v>15</v>
      </c>
      <c r="B14" s="138">
        <f>B9+B10+B11+B12+C9+C10+C11+C12+D9+D10+D11+D12+E10+E9+E11+E12+F9+F10+F11+F12+B13+C13+D13+E13+F13</f>
        <v>21</v>
      </c>
      <c r="C14" s="139"/>
      <c r="D14" s="139"/>
      <c r="E14" s="139"/>
      <c r="F14" s="140"/>
    </row>
    <row r="15" spans="1:11" ht="18.75" customHeight="1" x14ac:dyDescent="0.55000000000000004">
      <c r="A15" s="78" t="s">
        <v>101</v>
      </c>
      <c r="B15" s="131">
        <f>SUM((B14)*100)/25</f>
        <v>84</v>
      </c>
      <c r="C15" s="132"/>
      <c r="D15" s="132"/>
      <c r="E15" s="132"/>
      <c r="F15" s="133"/>
    </row>
    <row r="16" spans="1:11" ht="18.75" customHeight="1" x14ac:dyDescent="0.55000000000000004">
      <c r="A16" s="78" t="s">
        <v>12</v>
      </c>
      <c r="B16" s="131" t="str">
        <f>IF(B15&gt;=90,"ยอดเยี่ยม",IF(B15&gt;=80,"ดีเลิศ",IF(B15&gt;=70,"ดี",IF(B15&gt;=60,"ปานกลาง",IF(B15&lt;60,"กำลังพัฒนา")))))</f>
        <v>ดีเลิศ</v>
      </c>
      <c r="C16" s="132"/>
      <c r="D16" s="132"/>
      <c r="E16" s="132"/>
      <c r="F16" s="133"/>
    </row>
    <row r="17" spans="1:6" ht="18.75" customHeight="1" x14ac:dyDescent="0.55000000000000004">
      <c r="A17" s="141" t="s">
        <v>38</v>
      </c>
      <c r="B17" s="141"/>
      <c r="C17" s="141"/>
      <c r="D17" s="141"/>
      <c r="E17" s="141"/>
      <c r="F17" s="141"/>
    </row>
    <row r="18" spans="1:6" ht="38.25" customHeight="1" x14ac:dyDescent="0.55000000000000004">
      <c r="A18" s="22" t="s">
        <v>59</v>
      </c>
      <c r="B18" s="76"/>
      <c r="C18" s="77"/>
      <c r="D18" s="77">
        <v>3</v>
      </c>
      <c r="E18" s="77"/>
      <c r="F18" s="77"/>
    </row>
    <row r="19" spans="1:6" ht="18.75" customHeight="1" x14ac:dyDescent="0.55000000000000004">
      <c r="A19" s="23" t="s">
        <v>39</v>
      </c>
      <c r="B19" s="76"/>
      <c r="C19" s="77">
        <v>4</v>
      </c>
      <c r="D19" s="77"/>
      <c r="E19" s="77"/>
      <c r="F19" s="77"/>
    </row>
    <row r="20" spans="1:6" ht="18.75" customHeight="1" x14ac:dyDescent="0.55000000000000004">
      <c r="A20" s="23" t="s">
        <v>47</v>
      </c>
      <c r="B20" s="77"/>
      <c r="C20" s="76">
        <v>4</v>
      </c>
      <c r="D20" s="77"/>
      <c r="E20" s="77"/>
      <c r="F20" s="77"/>
    </row>
    <row r="21" spans="1:6" ht="18.75" customHeight="1" x14ac:dyDescent="0.55000000000000004">
      <c r="A21" s="23" t="s">
        <v>48</v>
      </c>
      <c r="B21" s="77"/>
      <c r="C21" s="76"/>
      <c r="D21" s="77">
        <v>3</v>
      </c>
      <c r="E21" s="77"/>
      <c r="F21" s="77"/>
    </row>
    <row r="22" spans="1:6" ht="39" customHeight="1" x14ac:dyDescent="0.55000000000000004">
      <c r="A22" s="22" t="s">
        <v>49</v>
      </c>
      <c r="B22" s="77">
        <v>5</v>
      </c>
      <c r="C22" s="76"/>
      <c r="D22" s="77"/>
      <c r="E22" s="77"/>
      <c r="F22" s="77"/>
    </row>
    <row r="23" spans="1:6" ht="18.75" customHeight="1" x14ac:dyDescent="0.55000000000000004">
      <c r="A23" s="78" t="s">
        <v>15</v>
      </c>
      <c r="B23" s="138">
        <f>B18+B19+B20+B21+C18+C19+C20+C21+D18+D19+D20+D21+E19+E18+E20+E21+F18+F19+F20+F21+B22+C22+D22+E22+F22</f>
        <v>19</v>
      </c>
      <c r="C23" s="139"/>
      <c r="D23" s="139"/>
      <c r="E23" s="139"/>
      <c r="F23" s="140"/>
    </row>
    <row r="24" spans="1:6" ht="18.75" customHeight="1" x14ac:dyDescent="0.55000000000000004">
      <c r="A24" s="78" t="s">
        <v>101</v>
      </c>
      <c r="B24" s="131">
        <f>SUM((B23)*100)/25</f>
        <v>76</v>
      </c>
      <c r="C24" s="132"/>
      <c r="D24" s="132"/>
      <c r="E24" s="132"/>
      <c r="F24" s="133"/>
    </row>
    <row r="25" spans="1:6" ht="18.75" customHeight="1" x14ac:dyDescent="0.55000000000000004">
      <c r="A25" s="78" t="s">
        <v>12</v>
      </c>
      <c r="B25" s="131" t="str">
        <f>IF(B24&gt;=90,"ยอดเยี่ยม",IF(B24&gt;=80,"ดีเลิศ",IF(B24&gt;=70,"ดี",IF(B24&gt;=60,"ปานกลาง",IF(B24&lt;60,"กำลังพัฒนา")))))</f>
        <v>ดี</v>
      </c>
      <c r="C25" s="132"/>
      <c r="D25" s="132"/>
      <c r="E25" s="132"/>
      <c r="F25" s="133"/>
    </row>
    <row r="26" spans="1:6" ht="18.75" customHeight="1" x14ac:dyDescent="0.55000000000000004">
      <c r="A26" s="141" t="s">
        <v>40</v>
      </c>
      <c r="B26" s="141"/>
      <c r="C26" s="141"/>
      <c r="D26" s="141"/>
      <c r="E26" s="141"/>
      <c r="F26" s="141"/>
    </row>
    <row r="27" spans="1:6" ht="38.25" customHeight="1" x14ac:dyDescent="0.55000000000000004">
      <c r="A27" s="22" t="s">
        <v>60</v>
      </c>
      <c r="B27" s="77">
        <v>5</v>
      </c>
      <c r="C27" s="79"/>
      <c r="D27" s="77"/>
      <c r="E27" s="77"/>
      <c r="F27" s="77"/>
    </row>
    <row r="28" spans="1:6" ht="38.25" customHeight="1" x14ac:dyDescent="0.55000000000000004">
      <c r="A28" s="22" t="s">
        <v>61</v>
      </c>
      <c r="B28" s="77">
        <v>5</v>
      </c>
      <c r="C28" s="77"/>
      <c r="D28" s="79"/>
      <c r="E28" s="77"/>
      <c r="F28" s="77"/>
    </row>
    <row r="29" spans="1:6" ht="18.75" customHeight="1" x14ac:dyDescent="0.55000000000000004">
      <c r="A29" s="22" t="s">
        <v>62</v>
      </c>
      <c r="B29" s="77"/>
      <c r="C29" s="79">
        <v>4</v>
      </c>
      <c r="D29" s="77"/>
      <c r="E29" s="77"/>
      <c r="F29" s="77"/>
    </row>
    <row r="30" spans="1:6" ht="18.75" customHeight="1" x14ac:dyDescent="0.55000000000000004">
      <c r="A30" s="78" t="s">
        <v>15</v>
      </c>
      <c r="B30" s="138">
        <f>B27+B28+C27+C28+D27+D28+E27+E28+F27+F28+B29+C29+D29+E29+F29</f>
        <v>14</v>
      </c>
      <c r="C30" s="139"/>
      <c r="D30" s="139"/>
      <c r="E30" s="139"/>
      <c r="F30" s="140"/>
    </row>
    <row r="31" spans="1:6" ht="18.75" customHeight="1" x14ac:dyDescent="0.55000000000000004">
      <c r="A31" s="78" t="s">
        <v>101</v>
      </c>
      <c r="B31" s="142">
        <f>SUM((B30)*100)/15</f>
        <v>93.333333333333329</v>
      </c>
      <c r="C31" s="143"/>
      <c r="D31" s="143"/>
      <c r="E31" s="143"/>
      <c r="F31" s="144"/>
    </row>
    <row r="32" spans="1:6" ht="18.75" customHeight="1" x14ac:dyDescent="0.55000000000000004">
      <c r="A32" s="78" t="s">
        <v>12</v>
      </c>
      <c r="B32" s="131" t="str">
        <f>IF(B31&gt;=90,"ยอดเยี่ยม",IF(B31&gt;=80,"ดีเลิศ",IF(B31&gt;=70,"ดี",IF(B31&gt;=60,"ปานกลาง",IF(B31&lt;60,"กำลังพัฒนา")))))</f>
        <v>ยอดเยี่ยม</v>
      </c>
      <c r="C32" s="132"/>
      <c r="D32" s="132"/>
      <c r="E32" s="132"/>
      <c r="F32" s="133"/>
    </row>
    <row r="33" spans="1:6" ht="18.75" customHeight="1" x14ac:dyDescent="0.55000000000000004">
      <c r="A33" s="141" t="s">
        <v>41</v>
      </c>
      <c r="B33" s="141"/>
      <c r="C33" s="141"/>
      <c r="D33" s="141"/>
      <c r="E33" s="141"/>
      <c r="F33" s="141"/>
    </row>
    <row r="34" spans="1:6" ht="18.75" customHeight="1" x14ac:dyDescent="0.55000000000000004">
      <c r="A34" s="23" t="s">
        <v>42</v>
      </c>
      <c r="B34" s="21">
        <v>5</v>
      </c>
      <c r="C34" s="48"/>
      <c r="D34" s="21"/>
      <c r="E34" s="21"/>
      <c r="F34" s="21"/>
    </row>
    <row r="35" spans="1:6" ht="18.75" customHeight="1" x14ac:dyDescent="0.55000000000000004">
      <c r="A35" s="22" t="s">
        <v>57</v>
      </c>
      <c r="B35" s="21">
        <v>5</v>
      </c>
      <c r="C35" s="21"/>
      <c r="D35" s="48"/>
      <c r="E35" s="21"/>
      <c r="F35" s="21"/>
    </row>
    <row r="36" spans="1:6" ht="18.75" customHeight="1" x14ac:dyDescent="0.55000000000000004">
      <c r="A36" s="78" t="s">
        <v>15</v>
      </c>
      <c r="B36" s="138">
        <f>B34+C34+D34+E34+F34+B35+C35+D35+E35+F35</f>
        <v>10</v>
      </c>
      <c r="C36" s="139"/>
      <c r="D36" s="139"/>
      <c r="E36" s="139"/>
      <c r="F36" s="140"/>
    </row>
    <row r="37" spans="1:6" ht="18.75" customHeight="1" x14ac:dyDescent="0.55000000000000004">
      <c r="A37" s="78" t="s">
        <v>101</v>
      </c>
      <c r="B37" s="142">
        <f>SUM((B36)*100)/10</f>
        <v>100</v>
      </c>
      <c r="C37" s="143"/>
      <c r="D37" s="143"/>
      <c r="E37" s="143"/>
      <c r="F37" s="144"/>
    </row>
    <row r="38" spans="1:6" ht="18.75" customHeight="1" x14ac:dyDescent="0.55000000000000004">
      <c r="A38" s="78" t="s">
        <v>12</v>
      </c>
      <c r="B38" s="131" t="str">
        <f>IF(B37&gt;=90,"ยอดเยี่ยม",IF(B37&gt;=80,"ดีเลิศ",IF(B37&gt;=70,"ดี",IF(B37&gt;=60,"ปานกลาง",IF(B37&lt;60,"กำลังพัฒนา")))))</f>
        <v>ยอดเยี่ยม</v>
      </c>
      <c r="C38" s="132"/>
      <c r="D38" s="132"/>
      <c r="E38" s="132"/>
      <c r="F38" s="133"/>
    </row>
    <row r="39" spans="1:6" s="18" customFormat="1" ht="18.75" customHeight="1" x14ac:dyDescent="0.5">
      <c r="A39" s="141" t="s">
        <v>43</v>
      </c>
      <c r="B39" s="141"/>
      <c r="C39" s="141"/>
      <c r="D39" s="141"/>
      <c r="E39" s="141"/>
      <c r="F39" s="141"/>
    </row>
    <row r="40" spans="1:6" s="18" customFormat="1" ht="18.75" customHeight="1" x14ac:dyDescent="0.65">
      <c r="A40" s="22" t="s">
        <v>44</v>
      </c>
      <c r="B40" s="21"/>
      <c r="C40" s="21"/>
      <c r="D40" s="80"/>
      <c r="E40" s="21">
        <v>2</v>
      </c>
      <c r="F40" s="21"/>
    </row>
    <row r="41" spans="1:6" s="18" customFormat="1" ht="18.75" customHeight="1" x14ac:dyDescent="0.65">
      <c r="A41" s="22" t="s">
        <v>45</v>
      </c>
      <c r="B41" s="21"/>
      <c r="C41" s="80">
        <v>4</v>
      </c>
      <c r="D41" s="21"/>
      <c r="E41" s="21"/>
      <c r="F41" s="21"/>
    </row>
    <row r="42" spans="1:6" s="18" customFormat="1" ht="18.75" customHeight="1" x14ac:dyDescent="0.65">
      <c r="A42" s="22" t="s">
        <v>50</v>
      </c>
      <c r="B42" s="21"/>
      <c r="C42" s="80">
        <v>4</v>
      </c>
      <c r="D42" s="21"/>
      <c r="E42" s="21"/>
      <c r="F42" s="21"/>
    </row>
    <row r="43" spans="1:6" ht="18.75" customHeight="1" x14ac:dyDescent="0.55000000000000004">
      <c r="A43" s="78" t="s">
        <v>15</v>
      </c>
      <c r="B43" s="138">
        <f>B40+B41+B42+C40+C41+C42+D40+D41+D42+E40+E41+E42+F40+F41+F42</f>
        <v>10</v>
      </c>
      <c r="C43" s="139"/>
      <c r="D43" s="139"/>
      <c r="E43" s="139"/>
      <c r="F43" s="140"/>
    </row>
    <row r="44" spans="1:6" ht="18.75" customHeight="1" x14ac:dyDescent="0.55000000000000004">
      <c r="A44" s="78" t="s">
        <v>101</v>
      </c>
      <c r="B44" s="142">
        <f>SUM((B43:F43)*100)/15</f>
        <v>66.666666666666671</v>
      </c>
      <c r="C44" s="143"/>
      <c r="D44" s="143"/>
      <c r="E44" s="143"/>
      <c r="F44" s="144"/>
    </row>
    <row r="45" spans="1:6" ht="18.75" customHeight="1" x14ac:dyDescent="0.55000000000000004">
      <c r="A45" s="78" t="s">
        <v>12</v>
      </c>
      <c r="B45" s="131" t="str">
        <f>IF(B44&gt;=90,"ยอดเยี่ยม",IF(B44&gt;=80,"ดีเลิศ",IF(B44&gt;=70,"ดี",IF(B44&gt;=60,"ปานกลาง",IF(B44&lt;60,"กำลังพัฒนา")))))</f>
        <v>ปานกลาง</v>
      </c>
      <c r="C45" s="132"/>
      <c r="D45" s="132"/>
      <c r="E45" s="132"/>
      <c r="F45" s="133"/>
    </row>
    <row r="46" spans="1:6" s="18" customFormat="1" ht="18.75" customHeight="1" x14ac:dyDescent="0.5">
      <c r="A46" s="141" t="s">
        <v>46</v>
      </c>
      <c r="B46" s="141"/>
      <c r="C46" s="141"/>
      <c r="D46" s="141"/>
      <c r="E46" s="141"/>
      <c r="F46" s="141"/>
    </row>
    <row r="47" spans="1:6" s="18" customFormat="1" ht="18.75" customHeight="1" x14ac:dyDescent="0.5">
      <c r="A47" s="22" t="s">
        <v>51</v>
      </c>
      <c r="B47" s="21"/>
      <c r="C47" s="21"/>
      <c r="D47" s="81">
        <v>3</v>
      </c>
      <c r="E47" s="21"/>
      <c r="F47" s="21"/>
    </row>
    <row r="48" spans="1:6" s="18" customFormat="1" ht="38.25" customHeight="1" x14ac:dyDescent="0.5">
      <c r="A48" s="22" t="s">
        <v>52</v>
      </c>
      <c r="B48" s="81"/>
      <c r="C48" s="21"/>
      <c r="D48" s="21">
        <v>3</v>
      </c>
      <c r="E48" s="21"/>
      <c r="F48" s="21"/>
    </row>
    <row r="49" spans="1:6" ht="18.75" customHeight="1" x14ac:dyDescent="0.55000000000000004">
      <c r="A49" s="78" t="s">
        <v>15</v>
      </c>
      <c r="B49" s="138">
        <f>B47+C47+D47+E47+F47+B48+C48+D48+E48+F48</f>
        <v>6</v>
      </c>
      <c r="C49" s="139"/>
      <c r="D49" s="139"/>
      <c r="E49" s="139"/>
      <c r="F49" s="140"/>
    </row>
    <row r="50" spans="1:6" ht="18.75" customHeight="1" x14ac:dyDescent="0.55000000000000004">
      <c r="A50" s="78" t="s">
        <v>101</v>
      </c>
      <c r="B50" s="142">
        <f>SUM((B49)*100)/10</f>
        <v>60</v>
      </c>
      <c r="C50" s="143"/>
      <c r="D50" s="143"/>
      <c r="E50" s="143"/>
      <c r="F50" s="144"/>
    </row>
    <row r="51" spans="1:6" ht="18.75" customHeight="1" x14ac:dyDescent="0.55000000000000004">
      <c r="A51" s="78" t="s">
        <v>12</v>
      </c>
      <c r="B51" s="131" t="str">
        <f>IF(B50&gt;=90,"ยอดเยี่ยม",IF(B50&gt;=80,"ดีเลิศ",IF(B50&gt;=70,"ดี",IF(B50&gt;=60,"ปานกลาง",IF(B50&lt;60,"กำลังพัฒนา")))))</f>
        <v>ปานกลาง</v>
      </c>
      <c r="C51" s="132"/>
      <c r="D51" s="132"/>
      <c r="E51" s="132"/>
      <c r="F51" s="133"/>
    </row>
    <row r="52" spans="1:6" ht="18.75" customHeight="1" x14ac:dyDescent="0.55000000000000004">
      <c r="A52" s="43" t="s">
        <v>102</v>
      </c>
      <c r="B52" s="146">
        <f>SUM(B15+B24+B31+B37+B44+B50)/6</f>
        <v>80</v>
      </c>
      <c r="C52" s="146"/>
      <c r="D52" s="146"/>
      <c r="E52" s="146"/>
      <c r="F52" s="146"/>
    </row>
    <row r="53" spans="1:6" ht="20.25" customHeight="1" x14ac:dyDescent="0.55000000000000004">
      <c r="A53" s="73" t="s">
        <v>12</v>
      </c>
      <c r="B53" s="145" t="str">
        <f>IF(B52&gt;=90,"ยอดเยี่ยม",IF(B52&gt;=80,"ดีเลิศ",IF(B52&gt;=70,"ดี",IF(B52&gt;=60,"ปานกลาง",IF(B52&lt;60,"กำลังพัฒนา")))))</f>
        <v>ดีเลิศ</v>
      </c>
      <c r="C53" s="145"/>
      <c r="D53" s="145"/>
      <c r="E53" s="145"/>
      <c r="F53" s="145"/>
    </row>
  </sheetData>
  <mergeCells count="31">
    <mergeCell ref="B53:F53"/>
    <mergeCell ref="B45:F45"/>
    <mergeCell ref="A46:F46"/>
    <mergeCell ref="B49:F49"/>
    <mergeCell ref="B50:F50"/>
    <mergeCell ref="B51:F51"/>
    <mergeCell ref="B52:F52"/>
    <mergeCell ref="B44:F44"/>
    <mergeCell ref="B25:F25"/>
    <mergeCell ref="A26:F26"/>
    <mergeCell ref="B30:F30"/>
    <mergeCell ref="B31:F31"/>
    <mergeCell ref="B32:F32"/>
    <mergeCell ref="A33:F33"/>
    <mergeCell ref="B36:F36"/>
    <mergeCell ref="B37:F37"/>
    <mergeCell ref="B38:F38"/>
    <mergeCell ref="A39:F39"/>
    <mergeCell ref="B43:F43"/>
    <mergeCell ref="B24:F24"/>
    <mergeCell ref="A1:F1"/>
    <mergeCell ref="A2:F2"/>
    <mergeCell ref="A4:H4"/>
    <mergeCell ref="A6:A7"/>
    <mergeCell ref="B6:F6"/>
    <mergeCell ref="A8:F8"/>
    <mergeCell ref="B14:F14"/>
    <mergeCell ref="B15:F15"/>
    <mergeCell ref="B16:F16"/>
    <mergeCell ref="A17:F17"/>
    <mergeCell ref="B23:F23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12A3-8FCA-4C14-9C8B-D9AA87AC3ABB}">
  <dimension ref="A1:K44"/>
  <sheetViews>
    <sheetView workbookViewId="0">
      <selection activeCell="A39" sqref="A39"/>
    </sheetView>
  </sheetViews>
  <sheetFormatPr defaultRowHeight="24" x14ac:dyDescent="0.55000000000000004"/>
  <cols>
    <col min="1" max="1" width="53" style="1" customWidth="1"/>
    <col min="2" max="6" width="7.125" style="1" customWidth="1"/>
    <col min="7" max="7" width="11.75" style="1" customWidth="1"/>
    <col min="8" max="16384" width="9" style="1"/>
  </cols>
  <sheetData>
    <row r="1" spans="1:11" ht="20.25" customHeight="1" x14ac:dyDescent="0.55000000000000004">
      <c r="A1" s="102" t="s">
        <v>96</v>
      </c>
      <c r="B1" s="102"/>
      <c r="C1" s="102"/>
      <c r="D1" s="102"/>
      <c r="E1" s="102"/>
      <c r="F1" s="102"/>
      <c r="G1" s="13"/>
      <c r="H1" s="13"/>
      <c r="I1" s="13"/>
      <c r="J1" s="3"/>
      <c r="K1" s="3"/>
    </row>
    <row r="2" spans="1:11" ht="21.7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3"/>
      <c r="H2" s="13"/>
      <c r="I2" s="13"/>
      <c r="J2" s="3"/>
      <c r="K2" s="3"/>
    </row>
    <row r="3" spans="1:11" s="14" customFormat="1" ht="8.25" customHeight="1" x14ac:dyDescent="0.55000000000000004">
      <c r="A3" s="12"/>
      <c r="B3" s="12"/>
      <c r="C3" s="12"/>
      <c r="D3" s="12"/>
      <c r="E3" s="12"/>
      <c r="F3" s="12"/>
      <c r="G3" s="13"/>
      <c r="H3" s="13"/>
      <c r="I3" s="13"/>
      <c r="J3" s="13"/>
      <c r="K3" s="13"/>
    </row>
    <row r="4" spans="1:11" x14ac:dyDescent="0.55000000000000004">
      <c r="A4" s="108" t="s">
        <v>63</v>
      </c>
      <c r="B4" s="108"/>
      <c r="C4" s="108"/>
      <c r="D4" s="108"/>
      <c r="E4" s="108"/>
      <c r="F4" s="108"/>
      <c r="G4" s="108"/>
      <c r="H4" s="108"/>
      <c r="I4" s="4"/>
    </row>
    <row r="5" spans="1:11" ht="7.5" customHeight="1" x14ac:dyDescent="0.55000000000000004"/>
    <row r="6" spans="1:11" x14ac:dyDescent="0.55000000000000004">
      <c r="A6" s="103" t="s">
        <v>31</v>
      </c>
      <c r="B6" s="150" t="s">
        <v>12</v>
      </c>
      <c r="C6" s="150"/>
      <c r="D6" s="150"/>
      <c r="E6" s="150"/>
      <c r="F6" s="150"/>
    </row>
    <row r="7" spans="1:11" x14ac:dyDescent="0.55000000000000004">
      <c r="A7" s="104"/>
      <c r="B7" s="42" t="s">
        <v>32</v>
      </c>
      <c r="C7" s="42" t="s">
        <v>33</v>
      </c>
      <c r="D7" s="42" t="s">
        <v>34</v>
      </c>
      <c r="E7" s="42" t="s">
        <v>35</v>
      </c>
      <c r="F7" s="42" t="s">
        <v>36</v>
      </c>
    </row>
    <row r="8" spans="1:11" x14ac:dyDescent="0.55000000000000004">
      <c r="A8" s="147" t="s">
        <v>69</v>
      </c>
      <c r="B8" s="148"/>
      <c r="C8" s="148"/>
      <c r="D8" s="148"/>
      <c r="E8" s="148"/>
      <c r="F8" s="149"/>
    </row>
    <row r="9" spans="1:11" ht="46.5" x14ac:dyDescent="0.55000000000000004">
      <c r="A9" s="19" t="s">
        <v>64</v>
      </c>
      <c r="B9" s="16">
        <v>5</v>
      </c>
      <c r="C9" s="16"/>
      <c r="D9" s="16"/>
      <c r="E9" s="16"/>
      <c r="F9" s="16"/>
    </row>
    <row r="10" spans="1:11" x14ac:dyDescent="0.55000000000000004">
      <c r="A10" s="20" t="s">
        <v>65</v>
      </c>
      <c r="B10" s="16">
        <v>5</v>
      </c>
      <c r="C10" s="16"/>
      <c r="D10" s="16"/>
      <c r="E10" s="16"/>
      <c r="F10" s="16"/>
    </row>
    <row r="11" spans="1:11" ht="46.5" x14ac:dyDescent="0.55000000000000004">
      <c r="A11" s="19" t="s">
        <v>66</v>
      </c>
      <c r="B11" s="16">
        <v>5</v>
      </c>
      <c r="C11" s="16"/>
      <c r="D11" s="16"/>
      <c r="E11" s="16"/>
      <c r="F11" s="16"/>
    </row>
    <row r="12" spans="1:11" ht="18.75" customHeight="1" x14ac:dyDescent="0.55000000000000004">
      <c r="A12" s="78" t="s">
        <v>15</v>
      </c>
      <c r="B12" s="138">
        <f>B9+B10+B11+C9+C10+C11+D9+D10+D11+E9+E10+E11+F9+F10+F11</f>
        <v>15</v>
      </c>
      <c r="C12" s="139"/>
      <c r="D12" s="139"/>
      <c r="E12" s="139"/>
      <c r="F12" s="140"/>
    </row>
    <row r="13" spans="1:11" ht="18.75" customHeight="1" x14ac:dyDescent="0.55000000000000004">
      <c r="A13" s="78" t="s">
        <v>101</v>
      </c>
      <c r="B13" s="131">
        <f>SUM((B12)*100)/15</f>
        <v>100</v>
      </c>
      <c r="C13" s="132"/>
      <c r="D13" s="132"/>
      <c r="E13" s="132"/>
      <c r="F13" s="133"/>
    </row>
    <row r="14" spans="1:11" ht="18.75" customHeight="1" x14ac:dyDescent="0.55000000000000004">
      <c r="A14" s="78" t="s">
        <v>12</v>
      </c>
      <c r="B14" s="131" t="str">
        <f>IF(B13&gt;=90,"ยอดเยี่ยม",IF(B13&gt;=80,"ดีเลิศ",IF(B13&gt;=70,"ดี",IF(B13&gt;=60,"ปานกลาง",IF(B13&lt;60,"กำลังพัฒนา")))))</f>
        <v>ยอดเยี่ยม</v>
      </c>
      <c r="C14" s="132"/>
      <c r="D14" s="132"/>
      <c r="E14" s="132"/>
      <c r="F14" s="133"/>
    </row>
    <row r="15" spans="1:11" x14ac:dyDescent="0.55000000000000004">
      <c r="A15" s="147" t="s">
        <v>67</v>
      </c>
      <c r="B15" s="148"/>
      <c r="C15" s="148"/>
      <c r="D15" s="148"/>
      <c r="E15" s="148"/>
      <c r="F15" s="149"/>
    </row>
    <row r="16" spans="1:11" x14ac:dyDescent="0.55000000000000004">
      <c r="A16" s="17" t="s">
        <v>284</v>
      </c>
      <c r="B16" s="16">
        <v>5</v>
      </c>
      <c r="C16" s="16"/>
      <c r="D16" s="16"/>
      <c r="E16" s="16"/>
      <c r="F16" s="16"/>
    </row>
    <row r="17" spans="1:6" x14ac:dyDescent="0.55000000000000004">
      <c r="A17" s="8" t="s">
        <v>285</v>
      </c>
      <c r="B17" s="16">
        <v>5</v>
      </c>
      <c r="C17" s="16"/>
      <c r="D17" s="16"/>
      <c r="E17" s="16"/>
      <c r="F17" s="16"/>
    </row>
    <row r="18" spans="1:6" ht="18.75" customHeight="1" x14ac:dyDescent="0.55000000000000004">
      <c r="A18" s="78" t="s">
        <v>15</v>
      </c>
      <c r="B18" s="138">
        <f>B16+B17+C16+C17+D16+D17+E16+E17+F16+F17</f>
        <v>10</v>
      </c>
      <c r="C18" s="139"/>
      <c r="D18" s="139"/>
      <c r="E18" s="139"/>
      <c r="F18" s="140"/>
    </row>
    <row r="19" spans="1:6" ht="18.75" customHeight="1" x14ac:dyDescent="0.55000000000000004">
      <c r="A19" s="78" t="s">
        <v>101</v>
      </c>
      <c r="B19" s="142">
        <f>SUM((B18)*100)/10</f>
        <v>100</v>
      </c>
      <c r="C19" s="143"/>
      <c r="D19" s="143"/>
      <c r="E19" s="143"/>
      <c r="F19" s="144"/>
    </row>
    <row r="20" spans="1:6" ht="18.75" customHeight="1" x14ac:dyDescent="0.55000000000000004">
      <c r="A20" s="78" t="s">
        <v>12</v>
      </c>
      <c r="B20" s="131" t="str">
        <f>IF(B19&gt;=90,"ยอดเยี่ยม",IF(B19&gt;=80,"ดีเลิศ",IF(B19&gt;=70,"ดี",IF(B19&gt;=60,"ปานกลาง",IF(B19&lt;60,"กำลังพัฒนา")))))</f>
        <v>ยอดเยี่ยม</v>
      </c>
      <c r="C20" s="132"/>
      <c r="D20" s="132"/>
      <c r="E20" s="132"/>
      <c r="F20" s="133"/>
    </row>
    <row r="21" spans="1:6" x14ac:dyDescent="0.55000000000000004">
      <c r="A21" s="151" t="s">
        <v>68</v>
      </c>
      <c r="B21" s="151"/>
      <c r="C21" s="151"/>
      <c r="D21" s="151"/>
      <c r="E21" s="151"/>
      <c r="F21" s="151"/>
    </row>
    <row r="22" spans="1:6" x14ac:dyDescent="0.55000000000000004">
      <c r="A22" s="15" t="s">
        <v>70</v>
      </c>
      <c r="B22" s="16">
        <v>5</v>
      </c>
      <c r="C22" s="16"/>
      <c r="D22" s="16"/>
      <c r="E22" s="16"/>
      <c r="F22" s="16"/>
    </row>
    <row r="23" spans="1:6" ht="46.5" x14ac:dyDescent="0.55000000000000004">
      <c r="A23" s="17" t="s">
        <v>71</v>
      </c>
      <c r="B23" s="16">
        <v>5</v>
      </c>
      <c r="C23" s="16"/>
      <c r="D23" s="16"/>
      <c r="E23" s="16"/>
      <c r="F23" s="16"/>
    </row>
    <row r="24" spans="1:6" x14ac:dyDescent="0.55000000000000004">
      <c r="A24" s="17" t="s">
        <v>72</v>
      </c>
      <c r="B24" s="16">
        <v>5</v>
      </c>
      <c r="C24" s="16"/>
      <c r="D24" s="16"/>
      <c r="E24" s="16"/>
      <c r="F24" s="16"/>
    </row>
    <row r="25" spans="1:6" x14ac:dyDescent="0.55000000000000004">
      <c r="A25" s="17" t="s">
        <v>73</v>
      </c>
      <c r="B25" s="16">
        <v>5</v>
      </c>
      <c r="C25" s="16"/>
      <c r="D25" s="16"/>
      <c r="E25" s="16"/>
      <c r="F25" s="16"/>
    </row>
    <row r="26" spans="1:6" ht="46.5" x14ac:dyDescent="0.55000000000000004">
      <c r="A26" s="17" t="s">
        <v>74</v>
      </c>
      <c r="B26" s="16">
        <v>5</v>
      </c>
      <c r="C26" s="16"/>
      <c r="D26" s="16"/>
      <c r="E26" s="16"/>
      <c r="F26" s="16"/>
    </row>
    <row r="27" spans="1:6" ht="18.75" customHeight="1" x14ac:dyDescent="0.55000000000000004">
      <c r="A27" s="78" t="s">
        <v>15</v>
      </c>
      <c r="B27" s="138">
        <f>B22+B23+B25+B24+B26+C22+C23+C24+C25+C26+D22+D23+D24+D25+D26+E22+E23+E24+E25+E26+F22+F23+F25+F24+F26</f>
        <v>25</v>
      </c>
      <c r="C27" s="139"/>
      <c r="D27" s="139"/>
      <c r="E27" s="139"/>
      <c r="F27" s="140"/>
    </row>
    <row r="28" spans="1:6" ht="18.75" customHeight="1" x14ac:dyDescent="0.55000000000000004">
      <c r="A28" s="78" t="s">
        <v>101</v>
      </c>
      <c r="B28" s="142">
        <f>SUM((B27)*100)/25</f>
        <v>100</v>
      </c>
      <c r="C28" s="143"/>
      <c r="D28" s="143"/>
      <c r="E28" s="143"/>
      <c r="F28" s="144"/>
    </row>
    <row r="29" spans="1:6" ht="18.75" customHeight="1" x14ac:dyDescent="0.55000000000000004">
      <c r="A29" s="78" t="s">
        <v>12</v>
      </c>
      <c r="B29" s="131" t="str">
        <f>IF(B28&gt;=90,"ยอดเยี่ยม",IF(B28&gt;=80,"ดีเลิศ",IF(B28&gt;=70,"ดี",IF(B28&gt;=60,"ปานกลาง",IF(B28&lt;60,"กำลังพัฒนา")))))</f>
        <v>ยอดเยี่ยม</v>
      </c>
      <c r="C29" s="132"/>
      <c r="D29" s="132"/>
      <c r="E29" s="132"/>
      <c r="F29" s="133"/>
    </row>
    <row r="30" spans="1:6" x14ac:dyDescent="0.55000000000000004">
      <c r="A30" s="151" t="s">
        <v>75</v>
      </c>
      <c r="B30" s="151"/>
      <c r="C30" s="151"/>
      <c r="D30" s="151"/>
      <c r="E30" s="151"/>
      <c r="F30" s="151"/>
    </row>
    <row r="31" spans="1:6" x14ac:dyDescent="0.55000000000000004">
      <c r="A31" s="8" t="s">
        <v>76</v>
      </c>
      <c r="B31" s="16">
        <v>5</v>
      </c>
      <c r="C31" s="16"/>
      <c r="D31" s="16"/>
      <c r="E31" s="16"/>
      <c r="F31" s="16"/>
    </row>
    <row r="32" spans="1:6" ht="46.5" x14ac:dyDescent="0.55000000000000004">
      <c r="A32" s="17" t="s">
        <v>77</v>
      </c>
      <c r="B32" s="16">
        <v>5</v>
      </c>
      <c r="C32" s="16"/>
      <c r="D32" s="16"/>
      <c r="E32" s="16"/>
      <c r="F32" s="16"/>
    </row>
    <row r="33" spans="1:6" x14ac:dyDescent="0.55000000000000004">
      <c r="A33" s="17" t="s">
        <v>78</v>
      </c>
      <c r="B33" s="16">
        <v>5</v>
      </c>
      <c r="C33" s="16"/>
      <c r="D33" s="16"/>
      <c r="E33" s="16"/>
      <c r="F33" s="16"/>
    </row>
    <row r="34" spans="1:6" ht="18.75" customHeight="1" x14ac:dyDescent="0.55000000000000004">
      <c r="A34" s="78" t="s">
        <v>15</v>
      </c>
      <c r="B34" s="138">
        <f>B31+B32+B33+C31+C32+C33+D31+D32+D33+E31+E32+E33+F32+F31+F33</f>
        <v>15</v>
      </c>
      <c r="C34" s="139"/>
      <c r="D34" s="139"/>
      <c r="E34" s="139"/>
      <c r="F34" s="140"/>
    </row>
    <row r="35" spans="1:6" ht="18.75" customHeight="1" x14ac:dyDescent="0.55000000000000004">
      <c r="A35" s="78" t="s">
        <v>101</v>
      </c>
      <c r="B35" s="142">
        <f>SUM((B34)*100)/15</f>
        <v>100</v>
      </c>
      <c r="C35" s="143"/>
      <c r="D35" s="143"/>
      <c r="E35" s="143"/>
      <c r="F35" s="144"/>
    </row>
    <row r="36" spans="1:6" ht="18.75" customHeight="1" x14ac:dyDescent="0.55000000000000004">
      <c r="A36" s="78" t="s">
        <v>12</v>
      </c>
      <c r="B36" s="131" t="str">
        <f>IF(B35&gt;=90,"ยอดเยี่ยม",IF(B35&gt;=80,"ดีเลิศ",IF(B35&gt;=70,"ดี",IF(B35&gt;=60,"ปานกลาง",IF(B35&lt;60,"กำลังพัฒนา")))))</f>
        <v>ยอดเยี่ยม</v>
      </c>
      <c r="C36" s="132"/>
      <c r="D36" s="132"/>
      <c r="E36" s="132"/>
      <c r="F36" s="133"/>
    </row>
    <row r="37" spans="1:6" s="18" customFormat="1" ht="23.25" x14ac:dyDescent="0.55000000000000004">
      <c r="A37" s="151" t="s">
        <v>79</v>
      </c>
      <c r="B37" s="151"/>
      <c r="C37" s="151"/>
      <c r="D37" s="151"/>
      <c r="E37" s="151"/>
      <c r="F37" s="151"/>
    </row>
    <row r="38" spans="1:6" s="18" customFormat="1" ht="40.5" customHeight="1" x14ac:dyDescent="0.55000000000000004">
      <c r="A38" s="17" t="s">
        <v>286</v>
      </c>
      <c r="B38" s="16"/>
      <c r="C38" s="16">
        <v>4</v>
      </c>
      <c r="D38" s="16"/>
      <c r="E38" s="16"/>
      <c r="F38" s="16"/>
    </row>
    <row r="39" spans="1:6" s="18" customFormat="1" ht="46.5" x14ac:dyDescent="0.55000000000000004">
      <c r="A39" s="17" t="s">
        <v>287</v>
      </c>
      <c r="B39" s="16"/>
      <c r="C39" s="16">
        <v>4</v>
      </c>
      <c r="D39" s="16"/>
      <c r="E39" s="16"/>
      <c r="F39" s="16"/>
    </row>
    <row r="40" spans="1:6" ht="18.75" customHeight="1" x14ac:dyDescent="0.55000000000000004">
      <c r="A40" s="78" t="s">
        <v>15</v>
      </c>
      <c r="B40" s="138">
        <f>B38+B39+C38+C39+D38+D39+E38+E39+F38+F39</f>
        <v>8</v>
      </c>
      <c r="C40" s="139"/>
      <c r="D40" s="139"/>
      <c r="E40" s="139"/>
      <c r="F40" s="140"/>
    </row>
    <row r="41" spans="1:6" ht="18.75" customHeight="1" x14ac:dyDescent="0.55000000000000004">
      <c r="A41" s="78" t="s">
        <v>101</v>
      </c>
      <c r="B41" s="142">
        <f>SUM((B40)*100)/10</f>
        <v>80</v>
      </c>
      <c r="C41" s="143"/>
      <c r="D41" s="143"/>
      <c r="E41" s="143"/>
      <c r="F41" s="144"/>
    </row>
    <row r="42" spans="1:6" ht="18.75" customHeight="1" x14ac:dyDescent="0.55000000000000004">
      <c r="A42" s="78" t="s">
        <v>12</v>
      </c>
      <c r="B42" s="131" t="str">
        <f>IF(B41&gt;=90,"ยอดเยี่ยม",IF(B41&gt;=80,"ดีเลิศ",IF(B41&gt;=70,"ดี",IF(B41&gt;=60,"ปานกลาง",IF(B41&lt;60,"กำลังพัฒนา")))))</f>
        <v>ดีเลิศ</v>
      </c>
      <c r="C42" s="132"/>
      <c r="D42" s="132"/>
      <c r="E42" s="132"/>
      <c r="F42" s="133"/>
    </row>
    <row r="43" spans="1:6" x14ac:dyDescent="0.55000000000000004">
      <c r="A43" s="44" t="s">
        <v>102</v>
      </c>
      <c r="B43" s="152">
        <f>SUM(B13+B19+B28+B35+B41)/5</f>
        <v>96</v>
      </c>
      <c r="C43" s="152"/>
      <c r="D43" s="152"/>
      <c r="E43" s="152"/>
      <c r="F43" s="152"/>
    </row>
    <row r="44" spans="1:6" x14ac:dyDescent="0.55000000000000004">
      <c r="A44" s="74" t="s">
        <v>12</v>
      </c>
      <c r="B44" s="150" t="str">
        <f>IF(B43&gt;=90,"ยอดเยี่ยม",IF(B43&gt;=80,"ดีเลิศ",IF(B43&gt;=70,"ดี",IF(B43&gt;=60,"ปานกลาง",IF(B43&lt;60,"กำลังพัฒนา")))))</f>
        <v>ยอดเยี่ยม</v>
      </c>
      <c r="C44" s="150"/>
      <c r="D44" s="150"/>
      <c r="E44" s="150"/>
      <c r="F44" s="150"/>
    </row>
  </sheetData>
  <mergeCells count="27">
    <mergeCell ref="B42:F42"/>
    <mergeCell ref="B43:F43"/>
    <mergeCell ref="B44:F44"/>
    <mergeCell ref="B34:F34"/>
    <mergeCell ref="B35:F35"/>
    <mergeCell ref="B36:F36"/>
    <mergeCell ref="A37:F37"/>
    <mergeCell ref="B40:F40"/>
    <mergeCell ref="B41:F41"/>
    <mergeCell ref="A30:F30"/>
    <mergeCell ref="B12:F12"/>
    <mergeCell ref="B13:F13"/>
    <mergeCell ref="B14:F14"/>
    <mergeCell ref="A15:F15"/>
    <mergeCell ref="B18:F18"/>
    <mergeCell ref="B19:F19"/>
    <mergeCell ref="B20:F20"/>
    <mergeCell ref="A21:F21"/>
    <mergeCell ref="B27:F27"/>
    <mergeCell ref="B28:F28"/>
    <mergeCell ref="B29:F29"/>
    <mergeCell ref="A8:F8"/>
    <mergeCell ref="A1:F1"/>
    <mergeCell ref="A2:F2"/>
    <mergeCell ref="A4:H4"/>
    <mergeCell ref="A6:A7"/>
    <mergeCell ref="B6:F6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A50AE-67F1-4536-9639-5B08B27B4340}">
  <dimension ref="A1:E40"/>
  <sheetViews>
    <sheetView topLeftCell="A22" workbookViewId="0">
      <selection activeCell="B30" sqref="B30"/>
    </sheetView>
  </sheetViews>
  <sheetFormatPr defaultRowHeight="24" x14ac:dyDescent="0.55000000000000004"/>
  <cols>
    <col min="1" max="1" width="5.75" style="1" customWidth="1"/>
    <col min="2" max="2" width="32.75" style="1" customWidth="1"/>
    <col min="3" max="16384" width="9" style="1"/>
  </cols>
  <sheetData>
    <row r="1" spans="1:5" ht="24" customHeight="1" x14ac:dyDescent="0.55000000000000004">
      <c r="A1" s="102" t="s">
        <v>288</v>
      </c>
      <c r="B1" s="102"/>
      <c r="C1" s="13"/>
      <c r="D1" s="13"/>
      <c r="E1" s="13"/>
    </row>
    <row r="2" spans="1:5" ht="10.5" customHeight="1" x14ac:dyDescent="0.55000000000000004">
      <c r="A2" s="45"/>
      <c r="B2" s="45"/>
      <c r="C2" s="45"/>
      <c r="D2" s="4"/>
    </row>
    <row r="3" spans="1:5" ht="21" customHeight="1" x14ac:dyDescent="0.55000000000000004">
      <c r="A3" s="103" t="s">
        <v>7</v>
      </c>
      <c r="B3" s="103" t="s">
        <v>8</v>
      </c>
    </row>
    <row r="4" spans="1:5" ht="24" customHeight="1" x14ac:dyDescent="0.55000000000000004">
      <c r="A4" s="104"/>
      <c r="B4" s="104"/>
    </row>
    <row r="5" spans="1:5" ht="18.75" customHeight="1" x14ac:dyDescent="0.55000000000000004">
      <c r="A5" s="46">
        <v>1</v>
      </c>
      <c r="B5" s="8" t="s">
        <v>304</v>
      </c>
    </row>
    <row r="6" spans="1:5" ht="18.75" customHeight="1" x14ac:dyDescent="0.55000000000000004">
      <c r="A6" s="46">
        <v>2</v>
      </c>
      <c r="B6" s="8" t="s">
        <v>305</v>
      </c>
    </row>
    <row r="7" spans="1:5" ht="18.75" customHeight="1" x14ac:dyDescent="0.55000000000000004">
      <c r="A7" s="46">
        <v>3</v>
      </c>
      <c r="B7" s="8" t="s">
        <v>306</v>
      </c>
    </row>
    <row r="8" spans="1:5" ht="18.75" customHeight="1" x14ac:dyDescent="0.55000000000000004">
      <c r="A8" s="46">
        <v>4</v>
      </c>
      <c r="B8" s="8" t="s">
        <v>307</v>
      </c>
    </row>
    <row r="9" spans="1:5" ht="18.75" customHeight="1" x14ac:dyDescent="0.55000000000000004">
      <c r="A9" s="46">
        <v>5</v>
      </c>
      <c r="B9" s="8" t="s">
        <v>308</v>
      </c>
    </row>
    <row r="10" spans="1:5" ht="18.75" customHeight="1" x14ac:dyDescent="0.55000000000000004">
      <c r="A10" s="46">
        <v>6</v>
      </c>
      <c r="B10" s="8" t="s">
        <v>309</v>
      </c>
    </row>
    <row r="11" spans="1:5" ht="18.75" customHeight="1" x14ac:dyDescent="0.55000000000000004">
      <c r="A11" s="46">
        <v>7</v>
      </c>
      <c r="B11" s="8" t="s">
        <v>310</v>
      </c>
    </row>
    <row r="12" spans="1:5" ht="18.75" customHeight="1" x14ac:dyDescent="0.55000000000000004">
      <c r="A12" s="46">
        <v>8</v>
      </c>
      <c r="B12" s="8" t="s">
        <v>311</v>
      </c>
    </row>
    <row r="13" spans="1:5" ht="18.75" customHeight="1" x14ac:dyDescent="0.55000000000000004">
      <c r="A13" s="46">
        <v>9</v>
      </c>
      <c r="B13" s="8" t="s">
        <v>312</v>
      </c>
    </row>
    <row r="14" spans="1:5" ht="18.75" customHeight="1" x14ac:dyDescent="0.55000000000000004">
      <c r="A14" s="46">
        <v>10</v>
      </c>
      <c r="B14" s="8" t="s">
        <v>313</v>
      </c>
    </row>
    <row r="15" spans="1:5" ht="18.75" customHeight="1" x14ac:dyDescent="0.55000000000000004">
      <c r="A15" s="46">
        <v>11</v>
      </c>
      <c r="B15" s="8" t="s">
        <v>314</v>
      </c>
    </row>
    <row r="16" spans="1:5" ht="18.75" customHeight="1" x14ac:dyDescent="0.55000000000000004">
      <c r="A16" s="46">
        <v>12</v>
      </c>
      <c r="B16" s="8" t="s">
        <v>315</v>
      </c>
    </row>
    <row r="17" spans="1:2" ht="18.75" customHeight="1" x14ac:dyDescent="0.55000000000000004">
      <c r="A17" s="46">
        <v>13</v>
      </c>
      <c r="B17" s="8" t="s">
        <v>316</v>
      </c>
    </row>
    <row r="18" spans="1:2" ht="18.75" customHeight="1" x14ac:dyDescent="0.55000000000000004">
      <c r="A18" s="46">
        <v>14</v>
      </c>
      <c r="B18" s="8" t="s">
        <v>317</v>
      </c>
    </row>
    <row r="19" spans="1:2" ht="18.75" customHeight="1" x14ac:dyDescent="0.55000000000000004">
      <c r="A19" s="46">
        <v>15</v>
      </c>
      <c r="B19" s="8" t="s">
        <v>318</v>
      </c>
    </row>
    <row r="20" spans="1:2" ht="18.75" customHeight="1" x14ac:dyDescent="0.55000000000000004">
      <c r="A20" s="46">
        <v>16</v>
      </c>
      <c r="B20" s="8" t="s">
        <v>319</v>
      </c>
    </row>
    <row r="21" spans="1:2" ht="18.75" customHeight="1" x14ac:dyDescent="0.55000000000000004">
      <c r="A21" s="46">
        <v>17</v>
      </c>
      <c r="B21" s="8" t="s">
        <v>320</v>
      </c>
    </row>
    <row r="22" spans="1:2" ht="18.75" customHeight="1" x14ac:dyDescent="0.55000000000000004">
      <c r="A22" s="46">
        <v>18</v>
      </c>
      <c r="B22" s="8" t="s">
        <v>321</v>
      </c>
    </row>
    <row r="23" spans="1:2" ht="18.75" customHeight="1" x14ac:dyDescent="0.55000000000000004">
      <c r="A23" s="46">
        <v>19</v>
      </c>
      <c r="B23" s="8" t="s">
        <v>322</v>
      </c>
    </row>
    <row r="24" spans="1:2" ht="18.75" customHeight="1" x14ac:dyDescent="0.55000000000000004">
      <c r="A24" s="46">
        <v>20</v>
      </c>
      <c r="B24" s="8" t="s">
        <v>323</v>
      </c>
    </row>
    <row r="25" spans="1:2" ht="18.75" customHeight="1" x14ac:dyDescent="0.55000000000000004">
      <c r="A25" s="46">
        <v>21</v>
      </c>
      <c r="B25" s="8" t="s">
        <v>324</v>
      </c>
    </row>
    <row r="26" spans="1:2" ht="18.75" customHeight="1" x14ac:dyDescent="0.55000000000000004">
      <c r="A26" s="46">
        <v>22</v>
      </c>
      <c r="B26" s="8" t="s">
        <v>325</v>
      </c>
    </row>
    <row r="27" spans="1:2" ht="18.75" customHeight="1" x14ac:dyDescent="0.55000000000000004">
      <c r="A27" s="46">
        <v>23</v>
      </c>
      <c r="B27" s="8" t="s">
        <v>326</v>
      </c>
    </row>
    <row r="28" spans="1:2" ht="18.75" customHeight="1" x14ac:dyDescent="0.55000000000000004">
      <c r="A28" s="46">
        <v>24</v>
      </c>
      <c r="B28" s="8" t="s">
        <v>327</v>
      </c>
    </row>
    <row r="29" spans="1:2" ht="18.75" customHeight="1" x14ac:dyDescent="0.55000000000000004">
      <c r="A29" s="46">
        <v>25</v>
      </c>
      <c r="B29" s="8" t="s">
        <v>328</v>
      </c>
    </row>
    <row r="30" spans="1:2" ht="18.75" customHeight="1" x14ac:dyDescent="0.55000000000000004">
      <c r="A30" s="46">
        <v>26</v>
      </c>
      <c r="B30" s="8" t="s">
        <v>329</v>
      </c>
    </row>
    <row r="31" spans="1:2" ht="18.75" customHeight="1" x14ac:dyDescent="0.55000000000000004">
      <c r="A31" s="46">
        <v>27</v>
      </c>
      <c r="B31" s="8" t="s">
        <v>330</v>
      </c>
    </row>
    <row r="32" spans="1:2" ht="18.75" customHeight="1" x14ac:dyDescent="0.55000000000000004">
      <c r="A32" s="46"/>
      <c r="B32" s="8"/>
    </row>
    <row r="33" spans="1:2" ht="18.75" customHeight="1" x14ac:dyDescent="0.55000000000000004">
      <c r="A33" s="46"/>
      <c r="B33" s="8"/>
    </row>
    <row r="34" spans="1:2" ht="18.75" customHeight="1" x14ac:dyDescent="0.55000000000000004">
      <c r="A34" s="46"/>
      <c r="B34" s="8"/>
    </row>
    <row r="35" spans="1:2" ht="19.5" customHeight="1" x14ac:dyDescent="0.55000000000000004">
      <c r="A35" s="106" t="s">
        <v>15</v>
      </c>
      <c r="B35" s="107"/>
    </row>
    <row r="36" spans="1:2" ht="19.5" customHeight="1" x14ac:dyDescent="0.55000000000000004">
      <c r="A36" s="106" t="s">
        <v>16</v>
      </c>
      <c r="B36" s="107"/>
    </row>
    <row r="38" spans="1:2" ht="18.75" customHeight="1" x14ac:dyDescent="0.55000000000000004">
      <c r="A38" s="105" t="s">
        <v>85</v>
      </c>
      <c r="B38" s="105"/>
    </row>
    <row r="39" spans="1:2" ht="18.75" customHeight="1" x14ac:dyDescent="0.55000000000000004">
      <c r="A39" s="105" t="s">
        <v>86</v>
      </c>
      <c r="B39" s="105"/>
    </row>
    <row r="40" spans="1:2" ht="18.75" customHeight="1" x14ac:dyDescent="0.55000000000000004">
      <c r="A40" s="105" t="s">
        <v>87</v>
      </c>
      <c r="B40" s="105"/>
    </row>
  </sheetData>
  <mergeCells count="8">
    <mergeCell ref="A1:B1"/>
    <mergeCell ref="A3:A4"/>
    <mergeCell ref="B3:B4"/>
    <mergeCell ref="A40:B40"/>
    <mergeCell ref="A35:B35"/>
    <mergeCell ref="A36:B36"/>
    <mergeCell ref="A38:B38"/>
    <mergeCell ref="A39:B3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081E5-5F4F-47C4-9064-2C5060EC3482}">
  <dimension ref="A1:I43"/>
  <sheetViews>
    <sheetView tabSelected="1" workbookViewId="0">
      <selection activeCell="B32" sqref="B32"/>
    </sheetView>
  </sheetViews>
  <sheetFormatPr defaultRowHeight="24" x14ac:dyDescent="0.55000000000000004"/>
  <cols>
    <col min="1" max="1" width="4.125" style="1" customWidth="1"/>
    <col min="2" max="2" width="29" style="1" customWidth="1"/>
    <col min="3" max="4" width="10.75" style="1" customWidth="1"/>
    <col min="5" max="5" width="11.125" style="1" customWidth="1"/>
    <col min="6" max="6" width="9.75" style="1" customWidth="1"/>
    <col min="7" max="7" width="12.5" style="1" customWidth="1"/>
    <col min="8" max="16384" width="9" style="1"/>
  </cols>
  <sheetData>
    <row r="1" spans="1:9" ht="19.5" customHeight="1" x14ac:dyDescent="0.55000000000000004">
      <c r="A1" s="102" t="s">
        <v>96</v>
      </c>
      <c r="B1" s="102"/>
      <c r="C1" s="102"/>
      <c r="D1" s="102"/>
      <c r="E1" s="102"/>
      <c r="F1" s="102"/>
      <c r="G1" s="102"/>
      <c r="H1" s="3"/>
      <c r="I1" s="3"/>
    </row>
    <row r="2" spans="1:9" ht="19.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02"/>
      <c r="H2" s="3"/>
      <c r="I2" s="3"/>
    </row>
    <row r="3" spans="1:9" ht="18.75" customHeight="1" x14ac:dyDescent="0.55000000000000004">
      <c r="A3" s="108" t="s">
        <v>4</v>
      </c>
      <c r="B3" s="108"/>
      <c r="C3" s="108"/>
      <c r="D3" s="108"/>
      <c r="E3" s="108"/>
      <c r="F3" s="108"/>
      <c r="G3" s="108"/>
      <c r="H3" s="4"/>
      <c r="I3" s="4"/>
    </row>
    <row r="4" spans="1:9" ht="18.75" customHeight="1" x14ac:dyDescent="0.55000000000000004">
      <c r="A4" s="109" t="s">
        <v>5</v>
      </c>
      <c r="B4" s="109"/>
      <c r="C4" s="109"/>
      <c r="D4" s="109"/>
      <c r="E4" s="109"/>
      <c r="F4" s="109"/>
      <c r="G4" s="109"/>
      <c r="H4" s="5"/>
      <c r="I4" s="5"/>
    </row>
    <row r="5" spans="1:9" ht="18.75" customHeight="1" x14ac:dyDescent="0.55000000000000004">
      <c r="A5" s="109" t="s">
        <v>6</v>
      </c>
      <c r="B5" s="109"/>
      <c r="C5" s="109"/>
      <c r="D5" s="109"/>
      <c r="E5" s="109"/>
      <c r="F5" s="109"/>
      <c r="G5" s="109"/>
      <c r="H5" s="5"/>
      <c r="I5" s="5"/>
    </row>
    <row r="6" spans="1:9" ht="21" customHeight="1" x14ac:dyDescent="0.55000000000000004">
      <c r="A6" s="110" t="s">
        <v>289</v>
      </c>
      <c r="B6" s="110"/>
      <c r="C6" s="110"/>
      <c r="D6" s="110"/>
      <c r="E6" s="110"/>
      <c r="F6" s="110"/>
      <c r="G6" s="110"/>
      <c r="H6" s="4"/>
      <c r="I6" s="4"/>
    </row>
    <row r="7" spans="1:9" ht="5.25" customHeight="1" x14ac:dyDescent="0.55000000000000004">
      <c r="A7" s="6"/>
      <c r="B7" s="6"/>
      <c r="C7" s="6"/>
      <c r="D7" s="6"/>
      <c r="E7" s="6"/>
      <c r="F7" s="6"/>
      <c r="G7" s="6"/>
      <c r="H7" s="6"/>
      <c r="I7" s="4"/>
    </row>
    <row r="8" spans="1:9" ht="21" customHeight="1" x14ac:dyDescent="0.55000000000000004">
      <c r="A8" s="103" t="s">
        <v>7</v>
      </c>
      <c r="B8" s="103" t="s">
        <v>8</v>
      </c>
      <c r="C8" s="111" t="s">
        <v>9</v>
      </c>
      <c r="D8" s="112"/>
      <c r="E8" s="113" t="s">
        <v>10</v>
      </c>
      <c r="F8" s="113" t="s">
        <v>11</v>
      </c>
      <c r="G8" s="103" t="s">
        <v>12</v>
      </c>
    </row>
    <row r="9" spans="1:9" ht="24" customHeight="1" x14ac:dyDescent="0.55000000000000004">
      <c r="A9" s="104"/>
      <c r="B9" s="104"/>
      <c r="C9" s="26" t="s">
        <v>13</v>
      </c>
      <c r="D9" s="27" t="s">
        <v>14</v>
      </c>
      <c r="E9" s="114"/>
      <c r="F9" s="114"/>
      <c r="G9" s="104"/>
    </row>
    <row r="10" spans="1:9" ht="18.75" customHeight="1" x14ac:dyDescent="0.55000000000000004">
      <c r="A10" s="7">
        <v>1</v>
      </c>
      <c r="B10" s="8" t="str">
        <f>ข้อมูลนักเรียน!B5</f>
        <v>เด็กหญิงเกศเกล้า  พากพรม</v>
      </c>
      <c r="C10" s="7">
        <v>89</v>
      </c>
      <c r="D10" s="7">
        <v>78</v>
      </c>
      <c r="E10" s="7">
        <f>SUM(C10:D10)/2</f>
        <v>83.5</v>
      </c>
      <c r="F10" s="9">
        <f>SUM(E10)</f>
        <v>83.5</v>
      </c>
      <c r="G10" s="10" t="str">
        <f>IF(F10&gt;=90,"ยอดเยี่ยม",IF(F10&gt;=80,"ดีเลิศ",IF(F10&gt;=70,"ดี",IF(F10&gt;=60,"ปานกลาง",IF(F10&lt;60,"กำลังพัฒนา")))))</f>
        <v>ดีเลิศ</v>
      </c>
    </row>
    <row r="11" spans="1:9" ht="18.75" customHeight="1" x14ac:dyDescent="0.55000000000000004">
      <c r="A11" s="7">
        <v>2</v>
      </c>
      <c r="B11" s="8" t="str">
        <f>ข้อมูลนักเรียน!B6</f>
        <v>เด็กชายกันตพงศ์  จันทะศิลา</v>
      </c>
      <c r="C11" s="7">
        <v>78</v>
      </c>
      <c r="D11" s="7">
        <v>77</v>
      </c>
      <c r="E11" s="7">
        <f t="shared" ref="E11:E34" si="0">SUM(C11:D11)/2</f>
        <v>77.5</v>
      </c>
      <c r="F11" s="9">
        <f t="shared" ref="F11:F34" si="1">SUM(E11)</f>
        <v>77.5</v>
      </c>
      <c r="G11" s="10" t="str">
        <f t="shared" ref="G11:G36" si="2">IF(F11&gt;=90,"ยอดเยี่ยม",IF(F11&gt;=80,"ดีเลิศ",IF(F11&gt;=70,"ดี",IF(F11&gt;=60,"ปานกลาง",IF(F11&lt;60,"กำลังพัฒนา")))))</f>
        <v>ดี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เด็กชายจารุวัฒน์  สุวรรณทับ</v>
      </c>
      <c r="C12" s="7">
        <v>89</v>
      </c>
      <c r="D12" s="7">
        <v>71</v>
      </c>
      <c r="E12" s="7">
        <f t="shared" si="0"/>
        <v>80</v>
      </c>
      <c r="F12" s="9">
        <f t="shared" si="1"/>
        <v>80</v>
      </c>
      <c r="G12" s="10" t="str">
        <f t="shared" si="2"/>
        <v>ดีเลิศ</v>
      </c>
    </row>
    <row r="13" spans="1:9" ht="18.75" customHeight="1" x14ac:dyDescent="0.55000000000000004">
      <c r="A13" s="7">
        <v>4</v>
      </c>
      <c r="B13" s="8" t="str">
        <f>ข้อมูลนักเรียน!B8</f>
        <v>เด็กชายณัฐภูมิ  ชังเจริญ</v>
      </c>
      <c r="C13" s="7">
        <v>76</v>
      </c>
      <c r="D13" s="7">
        <v>72</v>
      </c>
      <c r="E13" s="7">
        <f t="shared" si="0"/>
        <v>74</v>
      </c>
      <c r="F13" s="9">
        <f t="shared" si="1"/>
        <v>74</v>
      </c>
      <c r="G13" s="10" t="str">
        <f t="shared" si="2"/>
        <v>ดี</v>
      </c>
    </row>
    <row r="14" spans="1:9" ht="18.75" customHeight="1" x14ac:dyDescent="0.55000000000000004">
      <c r="A14" s="7">
        <v>5</v>
      </c>
      <c r="B14" s="8" t="str">
        <f>ข้อมูลนักเรียน!B9</f>
        <v>เด็กชายณัฐวุฒิ  ศรีแก้ว</v>
      </c>
      <c r="C14" s="7"/>
      <c r="D14" s="7"/>
      <c r="E14" s="7">
        <f t="shared" si="0"/>
        <v>0</v>
      </c>
      <c r="F14" s="9">
        <f t="shared" si="1"/>
        <v>0</v>
      </c>
      <c r="G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 t="str">
        <f>ข้อมูลนักเรียน!B10</f>
        <v>เด็กชายนพดล  หมายกลาง</v>
      </c>
      <c r="C15" s="7"/>
      <c r="D15" s="7"/>
      <c r="E15" s="7">
        <f t="shared" si="0"/>
        <v>0</v>
      </c>
      <c r="F15" s="9">
        <f t="shared" si="1"/>
        <v>0</v>
      </c>
      <c r="G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 t="str">
        <f>ข้อมูลนักเรียน!B11</f>
        <v>เด็กชายปรมัตถ์  ศักดิ์รชฏ</v>
      </c>
      <c r="C16" s="7"/>
      <c r="D16" s="7"/>
      <c r="E16" s="7">
        <f t="shared" si="0"/>
        <v>0</v>
      </c>
      <c r="F16" s="9">
        <f t="shared" si="1"/>
        <v>0</v>
      </c>
      <c r="G16" s="10" t="str">
        <f t="shared" si="2"/>
        <v>กำลังพัฒนา</v>
      </c>
    </row>
    <row r="17" spans="1:7" ht="18.75" customHeight="1" x14ac:dyDescent="0.55000000000000004">
      <c r="A17" s="7">
        <v>8</v>
      </c>
      <c r="B17" s="8" t="str">
        <f>ข้อมูลนักเรียน!B12</f>
        <v>เด็กชายรังสิมันตุ์  รัตนะมาลา</v>
      </c>
      <c r="C17" s="7"/>
      <c r="D17" s="7"/>
      <c r="E17" s="7">
        <f t="shared" si="0"/>
        <v>0</v>
      </c>
      <c r="F17" s="9">
        <f t="shared" si="1"/>
        <v>0</v>
      </c>
      <c r="G17" s="10" t="str">
        <f t="shared" si="2"/>
        <v>กำลังพัฒนา</v>
      </c>
    </row>
    <row r="18" spans="1:7" ht="18.75" customHeight="1" x14ac:dyDescent="0.55000000000000004">
      <c r="A18" s="7">
        <v>9</v>
      </c>
      <c r="B18" s="8" t="str">
        <f>ข้อมูลนักเรียน!B13</f>
        <v>เด็กชายวงเมือง  ผลวัฒน์</v>
      </c>
      <c r="C18" s="7"/>
      <c r="D18" s="7"/>
      <c r="E18" s="7">
        <f t="shared" si="0"/>
        <v>0</v>
      </c>
      <c r="F18" s="9">
        <f t="shared" si="1"/>
        <v>0</v>
      </c>
      <c r="G18" s="10" t="str">
        <f t="shared" si="2"/>
        <v>กำลังพัฒนา</v>
      </c>
    </row>
    <row r="19" spans="1:7" ht="18.75" customHeight="1" x14ac:dyDescent="0.55000000000000004">
      <c r="A19" s="7">
        <v>10</v>
      </c>
      <c r="B19" s="8" t="str">
        <f>ข้อมูลนักเรียน!B14</f>
        <v>เด็กหญิงขวัญจิรา  ทะรารัมย์</v>
      </c>
      <c r="C19" s="7"/>
      <c r="D19" s="7"/>
      <c r="E19" s="7">
        <f t="shared" si="0"/>
        <v>0</v>
      </c>
      <c r="F19" s="9">
        <f t="shared" si="1"/>
        <v>0</v>
      </c>
      <c r="G19" s="10" t="str">
        <f t="shared" si="2"/>
        <v>กำลังพัฒนา</v>
      </c>
    </row>
    <row r="20" spans="1:7" ht="18.75" customHeight="1" x14ac:dyDescent="0.55000000000000004">
      <c r="A20" s="7">
        <v>11</v>
      </c>
      <c r="B20" s="8" t="str">
        <f>ข้อมูลนักเรียน!B15</f>
        <v>เด็กหญิงนันทิกานต์  ทิพย์โกสุม</v>
      </c>
      <c r="C20" s="7"/>
      <c r="D20" s="7"/>
      <c r="E20" s="7">
        <f t="shared" si="0"/>
        <v>0</v>
      </c>
      <c r="F20" s="9">
        <f t="shared" si="1"/>
        <v>0</v>
      </c>
      <c r="G20" s="10" t="str">
        <f t="shared" si="2"/>
        <v>กำลังพัฒนา</v>
      </c>
    </row>
    <row r="21" spans="1:7" ht="18.75" customHeight="1" x14ac:dyDescent="0.55000000000000004">
      <c r="A21" s="7">
        <v>12</v>
      </c>
      <c r="B21" s="8" t="str">
        <f>ข้อมูลนักเรียน!B16</f>
        <v>เด็กหญิงอรปรียา  สารโคกกรวด</v>
      </c>
      <c r="C21" s="7"/>
      <c r="D21" s="7"/>
      <c r="E21" s="7">
        <f t="shared" si="0"/>
        <v>0</v>
      </c>
      <c r="F21" s="9">
        <f t="shared" si="1"/>
        <v>0</v>
      </c>
      <c r="G21" s="10" t="str">
        <f t="shared" si="2"/>
        <v>กำลังพัฒนา</v>
      </c>
    </row>
    <row r="22" spans="1:7" ht="18.75" customHeight="1" x14ac:dyDescent="0.55000000000000004">
      <c r="A22" s="7">
        <v>13</v>
      </c>
      <c r="B22" s="8" t="str">
        <f>ข้อมูลนักเรียน!B17</f>
        <v>เด็กชายอดิเทพ  หนูแก้ว</v>
      </c>
      <c r="C22" s="7"/>
      <c r="D22" s="7"/>
      <c r="E22" s="7">
        <f t="shared" si="0"/>
        <v>0</v>
      </c>
      <c r="F22" s="9">
        <f t="shared" si="1"/>
        <v>0</v>
      </c>
      <c r="G22" s="10" t="str">
        <f t="shared" si="2"/>
        <v>กำลังพัฒนา</v>
      </c>
    </row>
    <row r="23" spans="1:7" ht="18.75" customHeight="1" x14ac:dyDescent="0.55000000000000004">
      <c r="A23" s="7">
        <v>14</v>
      </c>
      <c r="B23" s="8" t="str">
        <f>ข้อมูลนักเรียน!B18</f>
        <v>เด็กหญิงสุจิรา  พินิจ</v>
      </c>
      <c r="C23" s="7"/>
      <c r="D23" s="7"/>
      <c r="E23" s="7">
        <f t="shared" si="0"/>
        <v>0</v>
      </c>
      <c r="F23" s="9">
        <f t="shared" si="1"/>
        <v>0</v>
      </c>
      <c r="G23" s="10" t="str">
        <f t="shared" si="2"/>
        <v>กำลังพัฒนา</v>
      </c>
    </row>
    <row r="24" spans="1:7" ht="18.75" customHeight="1" x14ac:dyDescent="0.55000000000000004">
      <c r="A24" s="7">
        <v>15</v>
      </c>
      <c r="B24" s="8" t="str">
        <f>ข้อมูลนักเรียน!B19</f>
        <v>เด็กหญิงนฤมล  ศรีเมืองช้าง</v>
      </c>
      <c r="C24" s="7"/>
      <c r="D24" s="7"/>
      <c r="E24" s="7">
        <f t="shared" si="0"/>
        <v>0</v>
      </c>
      <c r="F24" s="9">
        <f t="shared" si="1"/>
        <v>0</v>
      </c>
      <c r="G24" s="10" t="str">
        <f t="shared" si="2"/>
        <v>กำลังพัฒนา</v>
      </c>
    </row>
    <row r="25" spans="1:7" ht="18.75" customHeight="1" x14ac:dyDescent="0.55000000000000004">
      <c r="A25" s="7">
        <v>16</v>
      </c>
      <c r="B25" s="8" t="str">
        <f>ข้อมูลนักเรียน!B20</f>
        <v>เด็กชายสุพศิน  เสริฐกระโทก</v>
      </c>
      <c r="C25" s="7"/>
      <c r="D25" s="7"/>
      <c r="E25" s="7">
        <f t="shared" si="0"/>
        <v>0</v>
      </c>
      <c r="F25" s="9">
        <f t="shared" si="1"/>
        <v>0</v>
      </c>
      <c r="G25" s="10" t="str">
        <f t="shared" si="2"/>
        <v>กำลังพัฒนา</v>
      </c>
    </row>
    <row r="26" spans="1:7" ht="18.75" customHeight="1" x14ac:dyDescent="0.55000000000000004">
      <c r="A26" s="7">
        <v>17</v>
      </c>
      <c r="B26" s="8" t="str">
        <f>ข้อมูลนักเรียน!B21</f>
        <v>เด็กชายอรรถมากร กันภัย</v>
      </c>
      <c r="C26" s="7"/>
      <c r="D26" s="7"/>
      <c r="E26" s="7">
        <f t="shared" si="0"/>
        <v>0</v>
      </c>
      <c r="F26" s="9">
        <f t="shared" si="1"/>
        <v>0</v>
      </c>
      <c r="G26" s="10" t="str">
        <f t="shared" si="2"/>
        <v>กำลังพัฒนา</v>
      </c>
    </row>
    <row r="27" spans="1:7" ht="18.75" customHeight="1" x14ac:dyDescent="0.55000000000000004">
      <c r="A27" s="7">
        <v>18</v>
      </c>
      <c r="B27" s="8" t="str">
        <f>ข้อมูลนักเรียน!B22</f>
        <v>เด็กหญิงจิดาภา  เติมพันธ์</v>
      </c>
      <c r="C27" s="7"/>
      <c r="D27" s="7"/>
      <c r="E27" s="7">
        <f t="shared" si="0"/>
        <v>0</v>
      </c>
      <c r="F27" s="9">
        <f t="shared" si="1"/>
        <v>0</v>
      </c>
      <c r="G27" s="10" t="str">
        <f t="shared" si="2"/>
        <v>กำลังพัฒนา</v>
      </c>
    </row>
    <row r="28" spans="1:7" ht="18.75" customHeight="1" x14ac:dyDescent="0.55000000000000004">
      <c r="A28" s="7">
        <v>19</v>
      </c>
      <c r="B28" s="8" t="str">
        <f>ข้อมูลนักเรียน!B23</f>
        <v>เด็กหญิงยุพารัตน์  รังกระโทก</v>
      </c>
      <c r="C28" s="7"/>
      <c r="D28" s="7"/>
      <c r="E28" s="7">
        <f t="shared" si="0"/>
        <v>0</v>
      </c>
      <c r="F28" s="9">
        <f t="shared" si="1"/>
        <v>0</v>
      </c>
      <c r="G28" s="10" t="str">
        <f t="shared" si="2"/>
        <v>กำลังพัฒนา</v>
      </c>
    </row>
    <row r="29" spans="1:7" ht="18.75" customHeight="1" x14ac:dyDescent="0.55000000000000004">
      <c r="A29" s="7">
        <v>20</v>
      </c>
      <c r="B29" s="8" t="str">
        <f>ข้อมูลนักเรียน!B24</f>
        <v>เด็กชายราเชน  นัยเนตร</v>
      </c>
      <c r="C29" s="7"/>
      <c r="D29" s="7"/>
      <c r="E29" s="7">
        <f t="shared" si="0"/>
        <v>0</v>
      </c>
      <c r="F29" s="9">
        <f t="shared" si="1"/>
        <v>0</v>
      </c>
      <c r="G29" s="10" t="str">
        <f t="shared" si="2"/>
        <v>กำลังพัฒนา</v>
      </c>
    </row>
    <row r="30" spans="1:7" ht="18.75" customHeight="1" x14ac:dyDescent="0.55000000000000004">
      <c r="A30" s="7">
        <v>21</v>
      </c>
      <c r="B30" s="8" t="str">
        <f>ข้อมูลนักเรียน!B30</f>
        <v>เด็กหญิงณัฐธยาน์  ผสมโค</v>
      </c>
      <c r="C30" s="8"/>
      <c r="D30" s="8"/>
      <c r="E30" s="7">
        <f t="shared" si="0"/>
        <v>0</v>
      </c>
      <c r="F30" s="9">
        <f t="shared" si="1"/>
        <v>0</v>
      </c>
      <c r="G30" s="10" t="str">
        <f t="shared" si="2"/>
        <v>กำลังพัฒนา</v>
      </c>
    </row>
    <row r="31" spans="1:7" ht="18.75" customHeight="1" x14ac:dyDescent="0.55000000000000004">
      <c r="A31" s="7">
        <v>22</v>
      </c>
      <c r="B31" s="8" t="str">
        <f>ข้อมูลนักเรียน!B31</f>
        <v>เด็กหญิงวิชญาพร  ยนกลาง</v>
      </c>
      <c r="C31" s="8"/>
      <c r="D31" s="8"/>
      <c r="E31" s="7">
        <f t="shared" si="0"/>
        <v>0</v>
      </c>
      <c r="F31" s="9">
        <f t="shared" si="1"/>
        <v>0</v>
      </c>
      <c r="G31" s="10" t="str">
        <f t="shared" si="2"/>
        <v>กำลังพัฒนา</v>
      </c>
    </row>
    <row r="32" spans="1:7" ht="18.75" customHeight="1" x14ac:dyDescent="0.55000000000000004">
      <c r="A32" s="7">
        <v>23</v>
      </c>
      <c r="B32" s="8"/>
      <c r="C32" s="8"/>
      <c r="D32" s="8"/>
      <c r="E32" s="7"/>
      <c r="F32" s="9"/>
      <c r="G32" s="10"/>
    </row>
    <row r="33" spans="1:7" ht="18.75" customHeight="1" x14ac:dyDescent="0.55000000000000004">
      <c r="A33" s="7">
        <v>24</v>
      </c>
      <c r="B33" s="8"/>
      <c r="C33" s="8"/>
      <c r="D33" s="8"/>
      <c r="E33" s="7"/>
      <c r="F33" s="9"/>
      <c r="G33" s="10"/>
    </row>
    <row r="34" spans="1:7" ht="18.75" customHeight="1" x14ac:dyDescent="0.55000000000000004">
      <c r="A34" s="7">
        <v>25</v>
      </c>
      <c r="B34" s="8"/>
      <c r="C34" s="8"/>
      <c r="D34" s="8"/>
      <c r="E34" s="7"/>
      <c r="F34" s="9"/>
      <c r="G34" s="10"/>
    </row>
    <row r="35" spans="1:7" ht="19.5" customHeight="1" x14ac:dyDescent="0.55000000000000004">
      <c r="A35" s="106" t="s">
        <v>15</v>
      </c>
      <c r="B35" s="107"/>
      <c r="C35" s="28">
        <f>SUM(C10:C34)</f>
        <v>332</v>
      </c>
      <c r="D35" s="28">
        <f>SUM(D10:D34)</f>
        <v>298</v>
      </c>
      <c r="E35" s="28">
        <f>SUM(E10:E34)</f>
        <v>315</v>
      </c>
      <c r="F35" s="29">
        <f>SUM(F10:F34)</f>
        <v>315</v>
      </c>
      <c r="G35" s="30"/>
    </row>
    <row r="36" spans="1:7" ht="19.5" customHeight="1" x14ac:dyDescent="0.55000000000000004">
      <c r="A36" s="106" t="s">
        <v>16</v>
      </c>
      <c r="B36" s="107"/>
      <c r="C36" s="29">
        <f>AVERAGE(C10:C34)</f>
        <v>83</v>
      </c>
      <c r="D36" s="29">
        <f>AVERAGE(D10:D34)</f>
        <v>74.5</v>
      </c>
      <c r="E36" s="29">
        <f>AVERAGE(E10:E34)</f>
        <v>14.318181818181818</v>
      </c>
      <c r="F36" s="29">
        <f>AVERAGE(F10:F34)</f>
        <v>14.318181818181818</v>
      </c>
      <c r="G36" s="32" t="str">
        <f t="shared" si="2"/>
        <v>กำลังพัฒนา</v>
      </c>
    </row>
    <row r="37" spans="1:7" ht="12" customHeight="1" x14ac:dyDescent="0.55000000000000004"/>
    <row r="38" spans="1:7" x14ac:dyDescent="0.55000000000000004">
      <c r="B38" s="49" t="s">
        <v>97</v>
      </c>
      <c r="D38" s="105" t="s">
        <v>97</v>
      </c>
      <c r="E38" s="105"/>
      <c r="F38" s="105"/>
    </row>
    <row r="39" spans="1:7" ht="21" customHeight="1" x14ac:dyDescent="0.55000000000000004">
      <c r="B39" s="49" t="str">
        <f>ข้อมูลพื้นฐาน!D5</f>
        <v>(นางสาวเสาวนิต   แก้วรักษา)</v>
      </c>
      <c r="D39" s="105" t="str">
        <f>ข้อมูลพื้นฐาน!D8</f>
        <v>(นายสุนันท์  จงใจกลาง)</v>
      </c>
      <c r="E39" s="105"/>
      <c r="F39" s="105"/>
    </row>
    <row r="40" spans="1:7" ht="21" customHeight="1" x14ac:dyDescent="0.55000000000000004">
      <c r="B40" s="49" t="s">
        <v>87</v>
      </c>
      <c r="D40" s="105" t="s">
        <v>94</v>
      </c>
      <c r="E40" s="105"/>
      <c r="F40" s="105"/>
    </row>
    <row r="41" spans="1:7" x14ac:dyDescent="0.55000000000000004">
      <c r="B41" s="96" t="s">
        <v>97</v>
      </c>
    </row>
    <row r="42" spans="1:7" x14ac:dyDescent="0.55000000000000004">
      <c r="B42" s="96" t="str">
        <f>ข้อมูลพื้นฐาน!D6</f>
        <v>(นายวายุ  มาระสูตร)</v>
      </c>
    </row>
    <row r="43" spans="1:7" x14ac:dyDescent="0.55000000000000004">
      <c r="B43" s="96" t="s">
        <v>87</v>
      </c>
    </row>
  </sheetData>
  <mergeCells count="17">
    <mergeCell ref="D38:F38"/>
    <mergeCell ref="D39:F39"/>
    <mergeCell ref="D40:F40"/>
    <mergeCell ref="G8:G9"/>
    <mergeCell ref="A35:B35"/>
    <mergeCell ref="A36:B36"/>
    <mergeCell ref="A8:A9"/>
    <mergeCell ref="B8:B9"/>
    <mergeCell ref="C8:D8"/>
    <mergeCell ref="E8:E9"/>
    <mergeCell ref="F8:F9"/>
    <mergeCell ref="A1:G1"/>
    <mergeCell ref="A3:G3"/>
    <mergeCell ref="A4:G4"/>
    <mergeCell ref="A5:G5"/>
    <mergeCell ref="A6:G6"/>
    <mergeCell ref="A2:G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4FFB8-BC82-499D-AA2F-EA3BB8904072}">
  <dimension ref="A1:G42"/>
  <sheetViews>
    <sheetView topLeftCell="A22" zoomScaleNormal="100" workbookViewId="0">
      <selection activeCell="B31" sqref="B31"/>
    </sheetView>
  </sheetViews>
  <sheetFormatPr defaultRowHeight="24" x14ac:dyDescent="0.55000000000000004"/>
  <cols>
    <col min="1" max="1" width="4" style="1" customWidth="1"/>
    <col min="2" max="2" width="33" style="1" customWidth="1"/>
    <col min="3" max="3" width="13.125" style="1" customWidth="1"/>
    <col min="4" max="4" width="12.625" style="1" customWidth="1"/>
    <col min="5" max="5" width="15.375" style="1" customWidth="1"/>
    <col min="6" max="16384" width="9" style="1"/>
  </cols>
  <sheetData>
    <row r="1" spans="1:7" ht="21" customHeight="1" x14ac:dyDescent="0.55000000000000004">
      <c r="A1" s="102" t="s">
        <v>96</v>
      </c>
      <c r="B1" s="102"/>
      <c r="C1" s="102"/>
      <c r="D1" s="102"/>
      <c r="E1" s="102"/>
      <c r="F1" s="3"/>
      <c r="G1" s="3"/>
    </row>
    <row r="2" spans="1:7" ht="21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3"/>
      <c r="G2" s="3"/>
    </row>
    <row r="3" spans="1:7" ht="19.5" customHeight="1" x14ac:dyDescent="0.55000000000000004">
      <c r="A3" s="108" t="s">
        <v>4</v>
      </c>
      <c r="B3" s="108"/>
      <c r="C3" s="108"/>
      <c r="D3" s="108"/>
      <c r="E3" s="108"/>
      <c r="F3" s="4"/>
      <c r="G3" s="4"/>
    </row>
    <row r="4" spans="1:7" ht="19.5" customHeight="1" x14ac:dyDescent="0.55000000000000004">
      <c r="A4" s="109" t="s">
        <v>5</v>
      </c>
      <c r="B4" s="109"/>
      <c r="C4" s="109"/>
      <c r="D4" s="109"/>
      <c r="E4" s="109"/>
      <c r="F4" s="5"/>
      <c r="G4" s="5"/>
    </row>
    <row r="5" spans="1:7" ht="19.5" customHeight="1" x14ac:dyDescent="0.55000000000000004">
      <c r="A5" s="109" t="s">
        <v>6</v>
      </c>
      <c r="B5" s="109"/>
      <c r="C5" s="109"/>
      <c r="D5" s="109"/>
      <c r="E5" s="109"/>
      <c r="F5" s="5"/>
      <c r="G5" s="5"/>
    </row>
    <row r="6" spans="1:7" ht="21" customHeight="1" x14ac:dyDescent="0.55000000000000004">
      <c r="A6" s="110" t="s">
        <v>290</v>
      </c>
      <c r="B6" s="110"/>
      <c r="C6" s="110"/>
      <c r="D6" s="110"/>
      <c r="E6" s="110"/>
      <c r="F6" s="4"/>
      <c r="G6" s="4"/>
    </row>
    <row r="7" spans="1:7" ht="5.25" customHeight="1" x14ac:dyDescent="0.55000000000000004">
      <c r="A7" s="6"/>
      <c r="B7" s="6"/>
      <c r="C7" s="6"/>
      <c r="D7" s="6"/>
      <c r="E7" s="6"/>
      <c r="F7" s="6"/>
      <c r="G7" s="4"/>
    </row>
    <row r="8" spans="1:7" ht="45" customHeight="1" x14ac:dyDescent="0.55000000000000004">
      <c r="A8" s="33" t="s">
        <v>7</v>
      </c>
      <c r="B8" s="33" t="s">
        <v>8</v>
      </c>
      <c r="C8" s="34" t="s">
        <v>17</v>
      </c>
      <c r="D8" s="35" t="s">
        <v>11</v>
      </c>
      <c r="E8" s="33" t="s">
        <v>12</v>
      </c>
    </row>
    <row r="9" spans="1:7" ht="18.75" customHeight="1" x14ac:dyDescent="0.55000000000000004">
      <c r="A9" s="7">
        <v>1</v>
      </c>
      <c r="B9" s="8" t="str">
        <f>ข้อมูลนักเรียน!B5</f>
        <v>เด็กหญิงเกศเกล้า  พากพรม</v>
      </c>
      <c r="C9" s="7">
        <v>89</v>
      </c>
      <c r="D9" s="9">
        <f>SUM(C9)</f>
        <v>89</v>
      </c>
      <c r="E9" s="10" t="str">
        <f>IF(D9&gt;=90,"ยอดเยี่ยม",IF(D9&gt;=80,"ดีเลิศ",IF(D9&gt;=70,"ดี",IF(D9&gt;=60,"ปานกลาง",IF(D9&lt;60,"กำลังพัฒนา")))))</f>
        <v>ดีเลิศ</v>
      </c>
    </row>
    <row r="10" spans="1:7" ht="18.75" customHeight="1" x14ac:dyDescent="0.55000000000000004">
      <c r="A10" s="7">
        <v>2</v>
      </c>
      <c r="B10" s="8" t="str">
        <f>ข้อมูลนักเรียน!B6</f>
        <v>เด็กชายกันตพงศ์  จันทะศิลา</v>
      </c>
      <c r="C10" s="7">
        <v>78</v>
      </c>
      <c r="D10" s="9">
        <f t="shared" ref="D10:D33" si="0">SUM(C10)</f>
        <v>78</v>
      </c>
      <c r="E10" s="10" t="str">
        <f t="shared" ref="E10:E35" si="1">IF(D10&gt;=90,"ยอดเยี่ยม",IF(D10&gt;=80,"ดีเลิศ",IF(D10&gt;=70,"ดี",IF(D10&gt;=60,"ปานกลาง",IF(D10&lt;60,"กำลังพัฒนา")))))</f>
        <v>ดี</v>
      </c>
    </row>
    <row r="11" spans="1:7" ht="18.75" customHeight="1" x14ac:dyDescent="0.55000000000000004">
      <c r="A11" s="7">
        <v>3</v>
      </c>
      <c r="B11" s="8" t="str">
        <f>ข้อมูลนักเรียน!B7</f>
        <v>เด็กชายจารุวัฒน์  สุวรรณทับ</v>
      </c>
      <c r="C11" s="7">
        <v>77</v>
      </c>
      <c r="D11" s="9">
        <f t="shared" si="0"/>
        <v>77</v>
      </c>
      <c r="E11" s="10" t="str">
        <f t="shared" si="1"/>
        <v>ดี</v>
      </c>
    </row>
    <row r="12" spans="1:7" ht="18.75" customHeight="1" x14ac:dyDescent="0.55000000000000004">
      <c r="A12" s="7">
        <v>4</v>
      </c>
      <c r="B12" s="8" t="str">
        <f>ข้อมูลนักเรียน!B8</f>
        <v>เด็กชายณัฐภูมิ  ชังเจริญ</v>
      </c>
      <c r="C12" s="7">
        <v>89</v>
      </c>
      <c r="D12" s="9">
        <f t="shared" si="0"/>
        <v>89</v>
      </c>
      <c r="E12" s="10" t="str">
        <f t="shared" si="1"/>
        <v>ดีเลิศ</v>
      </c>
    </row>
    <row r="13" spans="1:7" ht="18.75" customHeight="1" x14ac:dyDescent="0.55000000000000004">
      <c r="A13" s="7">
        <v>5</v>
      </c>
      <c r="B13" s="8" t="str">
        <f>ข้อมูลนักเรียน!B9</f>
        <v>เด็กชายณัฐวุฒิ  ศรีแก้ว</v>
      </c>
      <c r="C13" s="7"/>
      <c r="D13" s="9">
        <f t="shared" si="0"/>
        <v>0</v>
      </c>
      <c r="E13" s="10" t="str">
        <f t="shared" si="1"/>
        <v>กำลังพัฒนา</v>
      </c>
    </row>
    <row r="14" spans="1:7" ht="18.75" customHeight="1" x14ac:dyDescent="0.55000000000000004">
      <c r="A14" s="7">
        <v>6</v>
      </c>
      <c r="B14" s="8" t="str">
        <f>ข้อมูลนักเรียน!B10</f>
        <v>เด็กชายนพดล  หมายกลาง</v>
      </c>
      <c r="C14" s="7"/>
      <c r="D14" s="9">
        <f t="shared" si="0"/>
        <v>0</v>
      </c>
      <c r="E14" s="10" t="str">
        <f t="shared" si="1"/>
        <v>กำลังพัฒนา</v>
      </c>
    </row>
    <row r="15" spans="1:7" ht="18.75" customHeight="1" x14ac:dyDescent="0.55000000000000004">
      <c r="A15" s="7">
        <v>7</v>
      </c>
      <c r="B15" s="8" t="str">
        <f>ข้อมูลนักเรียน!B11</f>
        <v>เด็กชายปรมัตถ์  ศักดิ์รชฏ</v>
      </c>
      <c r="C15" s="7"/>
      <c r="D15" s="9">
        <f t="shared" si="0"/>
        <v>0</v>
      </c>
      <c r="E15" s="10" t="str">
        <f t="shared" si="1"/>
        <v>กำลังพัฒนา</v>
      </c>
    </row>
    <row r="16" spans="1:7" ht="18.75" customHeight="1" x14ac:dyDescent="0.55000000000000004">
      <c r="A16" s="7">
        <v>8</v>
      </c>
      <c r="B16" s="8" t="str">
        <f>ข้อมูลนักเรียน!B12</f>
        <v>เด็กชายรังสิมันตุ์  รัตนะมาลา</v>
      </c>
      <c r="C16" s="7"/>
      <c r="D16" s="9">
        <f t="shared" si="0"/>
        <v>0</v>
      </c>
      <c r="E16" s="10" t="str">
        <f t="shared" si="1"/>
        <v>กำลังพัฒนา</v>
      </c>
    </row>
    <row r="17" spans="1:5" ht="18.75" customHeight="1" x14ac:dyDescent="0.55000000000000004">
      <c r="A17" s="7">
        <v>9</v>
      </c>
      <c r="B17" s="8" t="str">
        <f>ข้อมูลนักเรียน!B13</f>
        <v>เด็กชายวงเมือง  ผลวัฒน์</v>
      </c>
      <c r="C17" s="7"/>
      <c r="D17" s="9">
        <f t="shared" si="0"/>
        <v>0</v>
      </c>
      <c r="E17" s="10" t="str">
        <f t="shared" si="1"/>
        <v>กำลังพัฒนา</v>
      </c>
    </row>
    <row r="18" spans="1:5" ht="18.75" customHeight="1" x14ac:dyDescent="0.55000000000000004">
      <c r="A18" s="7">
        <v>10</v>
      </c>
      <c r="B18" s="8" t="str">
        <f>ข้อมูลนักเรียน!B14</f>
        <v>เด็กหญิงขวัญจิรา  ทะรารัมย์</v>
      </c>
      <c r="C18" s="7"/>
      <c r="D18" s="9">
        <f t="shared" si="0"/>
        <v>0</v>
      </c>
      <c r="E18" s="10" t="str">
        <f t="shared" si="1"/>
        <v>กำลังพัฒนา</v>
      </c>
    </row>
    <row r="19" spans="1:5" ht="18.75" customHeight="1" x14ac:dyDescent="0.55000000000000004">
      <c r="A19" s="7">
        <v>11</v>
      </c>
      <c r="B19" s="8" t="str">
        <f>ข้อมูลนักเรียน!B15</f>
        <v>เด็กหญิงนันทิกานต์  ทิพย์โกสุม</v>
      </c>
      <c r="C19" s="7"/>
      <c r="D19" s="9">
        <f t="shared" si="0"/>
        <v>0</v>
      </c>
      <c r="E19" s="10" t="str">
        <f t="shared" si="1"/>
        <v>กำลังพัฒนา</v>
      </c>
    </row>
    <row r="20" spans="1:5" ht="18.75" customHeight="1" x14ac:dyDescent="0.55000000000000004">
      <c r="A20" s="7">
        <v>12</v>
      </c>
      <c r="B20" s="8" t="str">
        <f>ข้อมูลนักเรียน!B16</f>
        <v>เด็กหญิงอรปรียา  สารโคกกรวด</v>
      </c>
      <c r="C20" s="7"/>
      <c r="D20" s="9">
        <f t="shared" si="0"/>
        <v>0</v>
      </c>
      <c r="E20" s="10" t="str">
        <f t="shared" si="1"/>
        <v>กำลังพัฒนา</v>
      </c>
    </row>
    <row r="21" spans="1:5" ht="18.75" customHeight="1" x14ac:dyDescent="0.55000000000000004">
      <c r="A21" s="7">
        <v>13</v>
      </c>
      <c r="B21" s="8" t="str">
        <f>ข้อมูลนักเรียน!B17</f>
        <v>เด็กชายอดิเทพ  หนูแก้ว</v>
      </c>
      <c r="C21" s="7"/>
      <c r="D21" s="9">
        <f t="shared" si="0"/>
        <v>0</v>
      </c>
      <c r="E21" s="10" t="str">
        <f t="shared" si="1"/>
        <v>กำลังพัฒนา</v>
      </c>
    </row>
    <row r="22" spans="1:5" ht="18.75" customHeight="1" x14ac:dyDescent="0.55000000000000004">
      <c r="A22" s="7">
        <v>14</v>
      </c>
      <c r="B22" s="8" t="str">
        <f>ข้อมูลนักเรียน!B18</f>
        <v>เด็กหญิงสุจิรา  พินิจ</v>
      </c>
      <c r="C22" s="7"/>
      <c r="D22" s="9">
        <f t="shared" si="0"/>
        <v>0</v>
      </c>
      <c r="E22" s="10" t="str">
        <f t="shared" si="1"/>
        <v>กำลังพัฒนา</v>
      </c>
    </row>
    <row r="23" spans="1:5" ht="18.75" customHeight="1" x14ac:dyDescent="0.55000000000000004">
      <c r="A23" s="7">
        <v>15</v>
      </c>
      <c r="B23" s="8" t="str">
        <f>ข้อมูลนักเรียน!B19</f>
        <v>เด็กหญิงนฤมล  ศรีเมืองช้าง</v>
      </c>
      <c r="C23" s="7"/>
      <c r="D23" s="9">
        <f t="shared" si="0"/>
        <v>0</v>
      </c>
      <c r="E23" s="10" t="str">
        <f t="shared" si="1"/>
        <v>กำลังพัฒนา</v>
      </c>
    </row>
    <row r="24" spans="1:5" ht="18.75" customHeight="1" x14ac:dyDescent="0.55000000000000004">
      <c r="A24" s="7">
        <v>16</v>
      </c>
      <c r="B24" s="8" t="str">
        <f>ข้อมูลนักเรียน!B20</f>
        <v>เด็กชายสุพศิน  เสริฐกระโทก</v>
      </c>
      <c r="C24" s="7"/>
      <c r="D24" s="9">
        <f t="shared" si="0"/>
        <v>0</v>
      </c>
      <c r="E24" s="10" t="str">
        <f t="shared" si="1"/>
        <v>กำลังพัฒนา</v>
      </c>
    </row>
    <row r="25" spans="1:5" ht="18.75" customHeight="1" x14ac:dyDescent="0.55000000000000004">
      <c r="A25" s="7">
        <v>17</v>
      </c>
      <c r="B25" s="8" t="str">
        <f>ข้อมูลนักเรียน!B21</f>
        <v>เด็กชายอรรถมากร กันภัย</v>
      </c>
      <c r="C25" s="7"/>
      <c r="D25" s="9">
        <f t="shared" si="0"/>
        <v>0</v>
      </c>
      <c r="E25" s="10" t="str">
        <f t="shared" si="1"/>
        <v>กำลังพัฒนา</v>
      </c>
    </row>
    <row r="26" spans="1:5" ht="18.75" customHeight="1" x14ac:dyDescent="0.55000000000000004">
      <c r="A26" s="7">
        <v>18</v>
      </c>
      <c r="B26" s="8" t="str">
        <f>ข้อมูลนักเรียน!B22</f>
        <v>เด็กหญิงจิดาภา  เติมพันธ์</v>
      </c>
      <c r="C26" s="7"/>
      <c r="D26" s="9">
        <f t="shared" si="0"/>
        <v>0</v>
      </c>
      <c r="E26" s="10" t="str">
        <f t="shared" si="1"/>
        <v>กำลังพัฒนา</v>
      </c>
    </row>
    <row r="27" spans="1:5" ht="18.75" customHeight="1" x14ac:dyDescent="0.55000000000000004">
      <c r="A27" s="7">
        <v>19</v>
      </c>
      <c r="B27" s="8" t="str">
        <f>ข้อมูลนักเรียน!B23</f>
        <v>เด็กหญิงยุพารัตน์  รังกระโทก</v>
      </c>
      <c r="C27" s="7"/>
      <c r="D27" s="9">
        <f t="shared" si="0"/>
        <v>0</v>
      </c>
      <c r="E27" s="10" t="str">
        <f t="shared" si="1"/>
        <v>กำลังพัฒนา</v>
      </c>
    </row>
    <row r="28" spans="1:5" ht="18.75" customHeight="1" x14ac:dyDescent="0.55000000000000004">
      <c r="A28" s="7">
        <v>20</v>
      </c>
      <c r="B28" s="8" t="str">
        <f>ข้อมูลนักเรียน!B24</f>
        <v>เด็กชายราเชน  นัยเนตร</v>
      </c>
      <c r="C28" s="7"/>
      <c r="D28" s="9">
        <f t="shared" si="0"/>
        <v>0</v>
      </c>
      <c r="E28" s="10" t="str">
        <f t="shared" si="1"/>
        <v>กำลังพัฒนา</v>
      </c>
    </row>
    <row r="29" spans="1:5" ht="18.75" customHeight="1" x14ac:dyDescent="0.55000000000000004">
      <c r="A29" s="7">
        <v>21</v>
      </c>
      <c r="B29" s="8" t="str">
        <f>ข้อมูลนักเรียน!B30</f>
        <v>เด็กหญิงณัฐธยาน์  ผสมโค</v>
      </c>
      <c r="C29" s="8"/>
      <c r="D29" s="9">
        <f t="shared" si="0"/>
        <v>0</v>
      </c>
      <c r="E29" s="10" t="str">
        <f t="shared" si="1"/>
        <v>กำลังพัฒนา</v>
      </c>
    </row>
    <row r="30" spans="1:5" ht="18.75" customHeight="1" x14ac:dyDescent="0.55000000000000004">
      <c r="A30" s="7">
        <v>22</v>
      </c>
      <c r="B30" s="8" t="str">
        <f>ข้อมูลนักเรียน!B31</f>
        <v>เด็กหญิงวิชญาพร  ยนกลาง</v>
      </c>
      <c r="C30" s="8"/>
      <c r="D30" s="9">
        <f t="shared" si="0"/>
        <v>0</v>
      </c>
      <c r="E30" s="10" t="str">
        <f t="shared" si="1"/>
        <v>กำลังพัฒนา</v>
      </c>
    </row>
    <row r="31" spans="1:5" ht="18.75" customHeight="1" x14ac:dyDescent="0.55000000000000004">
      <c r="A31" s="7">
        <v>23</v>
      </c>
      <c r="B31" s="8"/>
      <c r="C31" s="8"/>
      <c r="D31" s="9"/>
      <c r="E31" s="10"/>
    </row>
    <row r="32" spans="1:5" ht="18.75" customHeight="1" x14ac:dyDescent="0.55000000000000004">
      <c r="A32" s="7">
        <v>24</v>
      </c>
      <c r="B32" s="8"/>
      <c r="C32" s="8"/>
      <c r="D32" s="9"/>
      <c r="E32" s="10"/>
    </row>
    <row r="33" spans="1:6" ht="18.75" customHeight="1" x14ac:dyDescent="0.55000000000000004">
      <c r="A33" s="7">
        <v>25</v>
      </c>
      <c r="B33" s="8"/>
      <c r="C33" s="8"/>
      <c r="D33" s="9"/>
      <c r="E33" s="10"/>
    </row>
    <row r="34" spans="1:6" ht="19.5" customHeight="1" x14ac:dyDescent="0.55000000000000004">
      <c r="A34" s="106" t="s">
        <v>15</v>
      </c>
      <c r="B34" s="107"/>
      <c r="C34" s="28">
        <f>SUM(C9:C33)</f>
        <v>333</v>
      </c>
      <c r="D34" s="29">
        <f>SUM(D9:D33)</f>
        <v>333</v>
      </c>
      <c r="E34" s="30"/>
    </row>
    <row r="35" spans="1:6" ht="19.5" customHeight="1" x14ac:dyDescent="0.55000000000000004">
      <c r="A35" s="106" t="s">
        <v>16</v>
      </c>
      <c r="B35" s="107"/>
      <c r="C35" s="29">
        <f>AVERAGE(C9:C33)</f>
        <v>83.25</v>
      </c>
      <c r="D35" s="29">
        <f>AVERAGE(D9:D33)</f>
        <v>15.136363636363637</v>
      </c>
      <c r="E35" s="32" t="str">
        <f t="shared" si="1"/>
        <v>กำลังพัฒนา</v>
      </c>
    </row>
    <row r="37" spans="1:6" x14ac:dyDescent="0.55000000000000004">
      <c r="B37" s="49" t="s">
        <v>97</v>
      </c>
      <c r="C37" s="105" t="s">
        <v>97</v>
      </c>
      <c r="D37" s="105"/>
      <c r="E37" s="105"/>
      <c r="F37" s="5"/>
    </row>
    <row r="38" spans="1:6" ht="21" customHeight="1" x14ac:dyDescent="0.55000000000000004">
      <c r="B38" s="49" t="str">
        <f>ข้อมูลพื้นฐาน!D5</f>
        <v>(นางสาวเสาวนิต   แก้วรักษา)</v>
      </c>
      <c r="C38" s="105" t="str">
        <f>ข้อมูลพื้นฐาน!D8</f>
        <v>(นายสุนันท์  จงใจกลาง)</v>
      </c>
      <c r="D38" s="105"/>
      <c r="E38" s="105"/>
      <c r="F38" s="5"/>
    </row>
    <row r="39" spans="1:6" ht="21" customHeight="1" x14ac:dyDescent="0.55000000000000004">
      <c r="B39" s="49" t="s">
        <v>87</v>
      </c>
      <c r="C39" s="105" t="s">
        <v>94</v>
      </c>
      <c r="D39" s="105"/>
      <c r="E39" s="105"/>
      <c r="F39" s="5"/>
    </row>
    <row r="40" spans="1:6" x14ac:dyDescent="0.55000000000000004">
      <c r="B40" s="96" t="s">
        <v>97</v>
      </c>
    </row>
    <row r="41" spans="1:6" x14ac:dyDescent="0.55000000000000004">
      <c r="B41" s="96" t="str">
        <f>ข้อมูลพื้นฐาน!D6</f>
        <v>(นายวายุ  มาระสูตร)</v>
      </c>
    </row>
    <row r="42" spans="1:6" x14ac:dyDescent="0.55000000000000004">
      <c r="B42" s="96" t="s">
        <v>87</v>
      </c>
    </row>
  </sheetData>
  <mergeCells count="11">
    <mergeCell ref="C37:E37"/>
    <mergeCell ref="C38:E38"/>
    <mergeCell ref="C39:E39"/>
    <mergeCell ref="A34:B34"/>
    <mergeCell ref="A35:B35"/>
    <mergeCell ref="A1:E1"/>
    <mergeCell ref="A3:E3"/>
    <mergeCell ref="A4:E4"/>
    <mergeCell ref="A5:E5"/>
    <mergeCell ref="A6:E6"/>
    <mergeCell ref="A2:E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66C23-26B7-41E4-82A3-010FBCD89CE6}">
  <dimension ref="A1:J43"/>
  <sheetViews>
    <sheetView topLeftCell="C28" zoomScale="84" zoomScaleNormal="84" workbookViewId="0">
      <selection activeCell="F32" sqref="F32"/>
    </sheetView>
  </sheetViews>
  <sheetFormatPr defaultRowHeight="24" x14ac:dyDescent="0.55000000000000004"/>
  <cols>
    <col min="1" max="1" width="3.375" style="1" customWidth="1"/>
    <col min="2" max="2" width="22.375" style="1" customWidth="1"/>
    <col min="3" max="6" width="11.125" style="1" customWidth="1"/>
    <col min="7" max="7" width="9.75" style="1" customWidth="1"/>
    <col min="8" max="8" width="10.5" style="1" customWidth="1"/>
    <col min="9" max="9" width="10.875" style="1" customWidth="1"/>
    <col min="10" max="16384" width="9" style="1"/>
  </cols>
  <sheetData>
    <row r="1" spans="1:10" ht="19.5" customHeight="1" x14ac:dyDescent="0.55000000000000004">
      <c r="A1" s="102" t="s">
        <v>96</v>
      </c>
      <c r="B1" s="102"/>
      <c r="C1" s="102"/>
      <c r="D1" s="102"/>
      <c r="E1" s="102"/>
      <c r="F1" s="102"/>
      <c r="G1" s="102"/>
      <c r="H1" s="102"/>
      <c r="I1" s="102"/>
      <c r="J1" s="3"/>
    </row>
    <row r="2" spans="1:10" ht="19.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02"/>
      <c r="H2" s="102"/>
      <c r="I2" s="102"/>
      <c r="J2" s="3"/>
    </row>
    <row r="3" spans="1:10" ht="19.5" customHeight="1" x14ac:dyDescent="0.55000000000000004">
      <c r="A3" s="108" t="s">
        <v>4</v>
      </c>
      <c r="B3" s="108"/>
      <c r="C3" s="108"/>
      <c r="D3" s="108"/>
      <c r="E3" s="108"/>
      <c r="F3" s="108"/>
      <c r="G3" s="108"/>
      <c r="H3" s="108"/>
      <c r="I3" s="4"/>
      <c r="J3" s="4"/>
    </row>
    <row r="4" spans="1:10" ht="19.5" customHeight="1" x14ac:dyDescent="0.55000000000000004">
      <c r="A4" s="109" t="s">
        <v>5</v>
      </c>
      <c r="B4" s="109"/>
      <c r="C4" s="109"/>
      <c r="D4" s="109"/>
      <c r="E4" s="109"/>
      <c r="F4" s="109"/>
      <c r="G4" s="109"/>
      <c r="H4" s="109"/>
      <c r="I4" s="5"/>
      <c r="J4" s="5"/>
    </row>
    <row r="5" spans="1:10" ht="19.5" customHeight="1" x14ac:dyDescent="0.55000000000000004">
      <c r="A5" s="109" t="s">
        <v>81</v>
      </c>
      <c r="B5" s="109"/>
      <c r="C5" s="109"/>
      <c r="D5" s="109"/>
      <c r="E5" s="109"/>
      <c r="F5" s="109"/>
      <c r="G5" s="109"/>
      <c r="H5" s="109"/>
      <c r="I5" s="109"/>
      <c r="J5" s="5"/>
    </row>
    <row r="6" spans="1:10" ht="21" customHeight="1" x14ac:dyDescent="0.55000000000000004">
      <c r="A6" s="110" t="s">
        <v>291</v>
      </c>
      <c r="B6" s="110"/>
      <c r="C6" s="110"/>
      <c r="D6" s="110"/>
      <c r="E6" s="110"/>
      <c r="F6" s="110"/>
      <c r="G6" s="110"/>
      <c r="H6" s="110"/>
      <c r="I6" s="110"/>
      <c r="J6" s="4"/>
    </row>
    <row r="7" spans="1:10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5" customHeight="1" x14ac:dyDescent="0.55000000000000004">
      <c r="A8" s="117" t="s">
        <v>7</v>
      </c>
      <c r="B8" s="117" t="s">
        <v>8</v>
      </c>
      <c r="C8" s="119" t="s">
        <v>18</v>
      </c>
      <c r="D8" s="119"/>
      <c r="E8" s="119"/>
      <c r="F8" s="119"/>
      <c r="G8" s="115" t="s">
        <v>123</v>
      </c>
      <c r="H8" s="115" t="s">
        <v>11</v>
      </c>
      <c r="I8" s="117" t="s">
        <v>12</v>
      </c>
    </row>
    <row r="9" spans="1:10" ht="63" customHeight="1" x14ac:dyDescent="0.55000000000000004">
      <c r="A9" s="118"/>
      <c r="B9" s="118"/>
      <c r="C9" s="36" t="s">
        <v>111</v>
      </c>
      <c r="D9" s="37" t="s">
        <v>112</v>
      </c>
      <c r="E9" s="37" t="s">
        <v>113</v>
      </c>
      <c r="F9" s="37" t="s">
        <v>114</v>
      </c>
      <c r="G9" s="116"/>
      <c r="H9" s="116"/>
      <c r="I9" s="118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เด็กหญิงเกศเกล้า  พากพรม</v>
      </c>
      <c r="C10" s="7">
        <v>5</v>
      </c>
      <c r="D10" s="7">
        <v>5</v>
      </c>
      <c r="E10" s="7">
        <v>5</v>
      </c>
      <c r="F10" s="7">
        <v>5</v>
      </c>
      <c r="G10" s="7">
        <f>SUM(C10:F10)</f>
        <v>20</v>
      </c>
      <c r="H10" s="9">
        <f>G10*100/20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เด็กชายกันตพงศ์  จันทะศิลา</v>
      </c>
      <c r="C11" s="7">
        <v>4</v>
      </c>
      <c r="D11" s="7">
        <v>4</v>
      </c>
      <c r="E11" s="7">
        <v>4</v>
      </c>
      <c r="F11" s="7">
        <v>4</v>
      </c>
      <c r="G11" s="7">
        <f t="shared" ref="G11:G34" si="0">SUM(C11:F11)</f>
        <v>16</v>
      </c>
      <c r="H11" s="9">
        <f t="shared" ref="H11:H34" si="1">G11*100/20</f>
        <v>80</v>
      </c>
      <c r="I11" s="10" t="str">
        <f t="shared" ref="I11:I36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เด็กชายจารุวัฒน์  สุวรรณทับ</v>
      </c>
      <c r="C12" s="7">
        <v>3</v>
      </c>
      <c r="D12" s="7">
        <v>3</v>
      </c>
      <c r="E12" s="7">
        <v>3</v>
      </c>
      <c r="F12" s="7">
        <v>3</v>
      </c>
      <c r="G12" s="7">
        <f t="shared" si="0"/>
        <v>12</v>
      </c>
      <c r="H12" s="9">
        <f t="shared" si="1"/>
        <v>60</v>
      </c>
      <c r="I12" s="10" t="str">
        <f t="shared" si="2"/>
        <v>ปานกลาง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เด็กชายณัฐภูมิ  ชังเจริญ</v>
      </c>
      <c r="C13" s="7"/>
      <c r="D13" s="7"/>
      <c r="E13" s="7"/>
      <c r="F13" s="7"/>
      <c r="G13" s="7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เด็กชายณัฐวุฒิ  ศรีแก้ว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เด็กชายนพดล  หมายกลาง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เด็กชายปรมัตถ์  ศักดิ์รชฏ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 t="str">
        <f>ข้อมูลนักเรียน!B12</f>
        <v>เด็กชายรังสิมันตุ์  รัตนะมาลา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 t="str">
        <f>ข้อมูลนักเรียน!B13</f>
        <v>เด็กชายวงเมือง  ผลวัฒน์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 t="str">
        <f>ข้อมูลนักเรียน!B14</f>
        <v>เด็กหญิงขวัญจิรา  ทะรารัมย์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 t="str">
        <f>ข้อมูลนักเรียน!B15</f>
        <v>เด็กหญิงนันทิกานต์  ทิพย์โกสุม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 t="str">
        <f>ข้อมูลนักเรียน!B16</f>
        <v>เด็กหญิงอรปรียา  สารโคกกรวด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 t="str">
        <f>ข้อมูลนักเรียน!B17</f>
        <v>เด็กชายอดิเทพ  หนูแก้ว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 t="str">
        <f>ข้อมูลนักเรียน!B18</f>
        <v>เด็กหญิงสุจิรา  พินิจ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 t="str">
        <f>ข้อมูลนักเรียน!B19</f>
        <v>เด็กหญิงนฤมล  ศรีเมืองช้าง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 t="str">
        <f>ข้อมูลนักเรียน!B20</f>
        <v>เด็กชายสุพศิน  เสริฐกระโทก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 t="str">
        <f>ข้อมูลนักเรียน!B21</f>
        <v>เด็กชายอรรถมากร กันภัย</v>
      </c>
      <c r="C26" s="7"/>
      <c r="D26" s="7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 t="str">
        <f>ข้อมูลนักเรียน!B22</f>
        <v>เด็กหญิงจิดาภา  เติมพันธ์</v>
      </c>
      <c r="C27" s="7"/>
      <c r="D27" s="7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 t="str">
        <f>ข้อมูลนักเรียน!B23</f>
        <v>เด็กหญิงยุพารัตน์  รังกระโทก</v>
      </c>
      <c r="C28" s="7"/>
      <c r="D28" s="7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 t="str">
        <f>ข้อมูลนักเรียน!B24</f>
        <v>เด็กชายราเชน  นัยเนตร</v>
      </c>
      <c r="C29" s="7"/>
      <c r="D29" s="7"/>
      <c r="E29" s="7"/>
      <c r="F29" s="7"/>
      <c r="G29" s="7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8.75" customHeight="1" x14ac:dyDescent="0.55000000000000004">
      <c r="A30" s="7">
        <v>21</v>
      </c>
      <c r="B30" s="8" t="str">
        <f>ข้อมูลนักเรียน!B30</f>
        <v>เด็กหญิงณัฐธยาน์  ผสมโค</v>
      </c>
      <c r="C30" s="8"/>
      <c r="D30" s="8"/>
      <c r="E30" s="8"/>
      <c r="F30" s="8"/>
      <c r="G30" s="7">
        <f t="shared" si="0"/>
        <v>0</v>
      </c>
      <c r="H30" s="9">
        <f t="shared" si="1"/>
        <v>0</v>
      </c>
      <c r="I30" s="10" t="str">
        <f t="shared" si="2"/>
        <v>กำลังพัฒนา</v>
      </c>
    </row>
    <row r="31" spans="1:9" ht="18.75" customHeight="1" x14ac:dyDescent="0.55000000000000004">
      <c r="A31" s="7">
        <v>22</v>
      </c>
      <c r="B31" s="8" t="str">
        <f>ข้อมูลนักเรียน!B31</f>
        <v>เด็กหญิงวิชญาพร  ยนกลาง</v>
      </c>
      <c r="C31" s="8"/>
      <c r="D31" s="8"/>
      <c r="E31" s="8"/>
      <c r="F31" s="8"/>
      <c r="G31" s="7">
        <f t="shared" si="0"/>
        <v>0</v>
      </c>
      <c r="H31" s="9">
        <f t="shared" si="1"/>
        <v>0</v>
      </c>
      <c r="I31" s="10" t="str">
        <f t="shared" si="2"/>
        <v>กำลังพัฒนา</v>
      </c>
    </row>
    <row r="32" spans="1:9" ht="18.75" customHeight="1" x14ac:dyDescent="0.55000000000000004">
      <c r="A32" s="7">
        <v>23</v>
      </c>
      <c r="B32" s="8">
        <f>ข้อมูลนักเรียน!B32</f>
        <v>0</v>
      </c>
      <c r="C32" s="8"/>
      <c r="D32" s="8"/>
      <c r="E32" s="8"/>
      <c r="F32" s="8"/>
      <c r="G32" s="7">
        <f t="shared" si="0"/>
        <v>0</v>
      </c>
      <c r="H32" s="9">
        <f t="shared" si="1"/>
        <v>0</v>
      </c>
      <c r="I32" s="10" t="str">
        <f t="shared" si="2"/>
        <v>กำลังพัฒนา</v>
      </c>
    </row>
    <row r="33" spans="1:9" ht="18.75" customHeight="1" x14ac:dyDescent="0.55000000000000004">
      <c r="A33" s="7">
        <v>24</v>
      </c>
      <c r="B33" s="8">
        <f>ข้อมูลนักเรียน!B33</f>
        <v>0</v>
      </c>
      <c r="C33" s="8"/>
      <c r="D33" s="8"/>
      <c r="E33" s="8"/>
      <c r="F33" s="8"/>
      <c r="G33" s="7">
        <f t="shared" si="0"/>
        <v>0</v>
      </c>
      <c r="H33" s="9">
        <f t="shared" si="1"/>
        <v>0</v>
      </c>
      <c r="I33" s="10" t="str">
        <f t="shared" si="2"/>
        <v>กำลังพัฒนา</v>
      </c>
    </row>
    <row r="34" spans="1:9" ht="18.75" customHeight="1" x14ac:dyDescent="0.55000000000000004">
      <c r="A34" s="7">
        <v>25</v>
      </c>
      <c r="B34" s="8">
        <f>ข้อมูลนักเรียน!B34</f>
        <v>0</v>
      </c>
      <c r="C34" s="8"/>
      <c r="D34" s="8"/>
      <c r="E34" s="8"/>
      <c r="F34" s="8"/>
      <c r="G34" s="7">
        <f t="shared" si="0"/>
        <v>0</v>
      </c>
      <c r="H34" s="9">
        <f t="shared" si="1"/>
        <v>0</v>
      </c>
      <c r="I34" s="10"/>
    </row>
    <row r="35" spans="1:9" ht="19.5" customHeight="1" x14ac:dyDescent="0.55000000000000004">
      <c r="A35" s="106" t="s">
        <v>15</v>
      </c>
      <c r="B35" s="107"/>
      <c r="C35" s="28">
        <f>SUM(C10:C34)</f>
        <v>12</v>
      </c>
      <c r="D35" s="28">
        <f t="shared" ref="D35:G35" si="3">SUM(D10:D34)</f>
        <v>12</v>
      </c>
      <c r="E35" s="28">
        <f t="shared" si="3"/>
        <v>12</v>
      </c>
      <c r="F35" s="28">
        <f t="shared" si="3"/>
        <v>12</v>
      </c>
      <c r="G35" s="28">
        <f t="shared" si="3"/>
        <v>48</v>
      </c>
      <c r="H35" s="29">
        <f>SUM(H10:H34)</f>
        <v>240</v>
      </c>
      <c r="I35" s="30"/>
    </row>
    <row r="36" spans="1:9" ht="19.5" customHeight="1" x14ac:dyDescent="0.55000000000000004">
      <c r="A36" s="106" t="s">
        <v>16</v>
      </c>
      <c r="B36" s="107"/>
      <c r="C36" s="28">
        <f>AVERAGE(C10:C34)</f>
        <v>4</v>
      </c>
      <c r="D36" s="28">
        <f t="shared" ref="D36:G36" si="4">AVERAGE(D10:D34)</f>
        <v>4</v>
      </c>
      <c r="E36" s="28">
        <f t="shared" si="4"/>
        <v>4</v>
      </c>
      <c r="F36" s="28">
        <f t="shared" si="4"/>
        <v>4</v>
      </c>
      <c r="G36" s="29">
        <f t="shared" si="4"/>
        <v>1.92</v>
      </c>
      <c r="H36" s="29">
        <f>AVERAGE(H10:H34)</f>
        <v>9.6</v>
      </c>
      <c r="I36" s="32" t="str">
        <f t="shared" si="2"/>
        <v>กำลังพัฒนา</v>
      </c>
    </row>
    <row r="37" spans="1:9" ht="14.25" customHeight="1" x14ac:dyDescent="0.55000000000000004"/>
    <row r="38" spans="1:9" x14ac:dyDescent="0.55000000000000004">
      <c r="B38" s="105" t="s">
        <v>97</v>
      </c>
      <c r="C38" s="105"/>
      <c r="D38" s="105"/>
      <c r="E38" s="105" t="s">
        <v>97</v>
      </c>
      <c r="F38" s="105"/>
      <c r="G38" s="105"/>
      <c r="H38" s="105"/>
      <c r="I38" s="105"/>
    </row>
    <row r="39" spans="1:9" x14ac:dyDescent="0.55000000000000004">
      <c r="B39" s="105" t="str">
        <f>ข้อมูลพื้นฐาน!D5</f>
        <v>(นางสาวเสาวนิต   แก้วรักษา)</v>
      </c>
      <c r="C39" s="105"/>
      <c r="D39" s="105"/>
      <c r="E39" s="105" t="str">
        <f>ข้อมูลพื้นฐาน!D8</f>
        <v>(นายสุนันท์  จงใจกลาง)</v>
      </c>
      <c r="F39" s="105"/>
      <c r="G39" s="105"/>
      <c r="H39" s="105"/>
      <c r="I39" s="105"/>
    </row>
    <row r="40" spans="1:9" x14ac:dyDescent="0.55000000000000004">
      <c r="B40" s="105" t="s">
        <v>87</v>
      </c>
      <c r="C40" s="105"/>
      <c r="D40" s="105"/>
      <c r="E40" s="105" t="s">
        <v>94</v>
      </c>
      <c r="F40" s="105"/>
      <c r="G40" s="105"/>
      <c r="H40" s="105"/>
      <c r="I40" s="105"/>
    </row>
    <row r="41" spans="1:9" x14ac:dyDescent="0.55000000000000004">
      <c r="B41" s="105" t="s">
        <v>97</v>
      </c>
      <c r="C41" s="105"/>
      <c r="D41" s="105"/>
    </row>
    <row r="42" spans="1:9" x14ac:dyDescent="0.55000000000000004">
      <c r="B42" s="105" t="str">
        <f>ข้อมูลพื้นฐาน!D6</f>
        <v>(นายวายุ  มาระสูตร)</v>
      </c>
      <c r="C42" s="105"/>
      <c r="D42" s="105"/>
    </row>
    <row r="43" spans="1:9" x14ac:dyDescent="0.55000000000000004">
      <c r="B43" s="105" t="s">
        <v>87</v>
      </c>
      <c r="C43" s="105"/>
      <c r="D43" s="105"/>
    </row>
  </sheetData>
  <mergeCells count="23">
    <mergeCell ref="G8:G9"/>
    <mergeCell ref="B41:D41"/>
    <mergeCell ref="B42:D42"/>
    <mergeCell ref="B43:D43"/>
    <mergeCell ref="B38:D38"/>
    <mergeCell ref="B39:D39"/>
    <mergeCell ref="B40:D40"/>
    <mergeCell ref="H8:H9"/>
    <mergeCell ref="E38:I38"/>
    <mergeCell ref="E39:I39"/>
    <mergeCell ref="E40:I40"/>
    <mergeCell ref="A1:I1"/>
    <mergeCell ref="A2:I2"/>
    <mergeCell ref="I8:I9"/>
    <mergeCell ref="A35:B35"/>
    <mergeCell ref="A36:B36"/>
    <mergeCell ref="C8:F8"/>
    <mergeCell ref="A3:H3"/>
    <mergeCell ref="A4:H4"/>
    <mergeCell ref="A5:I5"/>
    <mergeCell ref="A6:I6"/>
    <mergeCell ref="A8:A9"/>
    <mergeCell ref="B8:B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590A2-C277-48E6-BD37-8D07CA78BA26}">
  <dimension ref="A1:K27"/>
  <sheetViews>
    <sheetView topLeftCell="B1" zoomScale="87" zoomScaleNormal="87" workbookViewId="0">
      <selection activeCell="D9" sqref="D9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2" t="s">
        <v>121</v>
      </c>
      <c r="B1" s="102"/>
      <c r="C1" s="102"/>
      <c r="D1" s="102"/>
      <c r="E1" s="102"/>
      <c r="F1" s="102"/>
      <c r="G1" s="102"/>
      <c r="H1" s="102"/>
      <c r="I1" s="85"/>
      <c r="J1" s="3"/>
      <c r="K1" s="3"/>
    </row>
    <row r="2" spans="1:11" ht="19.5" customHeight="1" x14ac:dyDescent="0.55000000000000004">
      <c r="A2" s="108" t="s">
        <v>4</v>
      </c>
      <c r="B2" s="108"/>
      <c r="C2" s="108"/>
      <c r="D2" s="108"/>
      <c r="E2" s="108"/>
      <c r="F2" s="108"/>
      <c r="G2" s="108"/>
      <c r="H2" s="108"/>
      <c r="I2" s="4"/>
      <c r="J2" s="4"/>
      <c r="K2" s="4"/>
    </row>
    <row r="3" spans="1:11" ht="19.5" customHeight="1" x14ac:dyDescent="0.55000000000000004">
      <c r="A3" s="109" t="s">
        <v>5</v>
      </c>
      <c r="B3" s="109"/>
      <c r="C3" s="109"/>
      <c r="D3" s="109"/>
      <c r="E3" s="109"/>
      <c r="F3" s="109"/>
      <c r="G3" s="109"/>
      <c r="H3" s="109"/>
      <c r="I3" s="5"/>
      <c r="J3" s="5"/>
      <c r="K3" s="5"/>
    </row>
    <row r="4" spans="1:11" ht="19.5" customHeight="1" x14ac:dyDescent="0.55000000000000004">
      <c r="A4" s="109" t="s">
        <v>124</v>
      </c>
      <c r="B4" s="109"/>
      <c r="C4" s="109"/>
      <c r="D4" s="109"/>
      <c r="E4" s="109"/>
      <c r="F4" s="109"/>
      <c r="G4" s="109"/>
      <c r="H4" s="109"/>
      <c r="I4" s="109"/>
      <c r="J4" s="5"/>
      <c r="K4" s="5"/>
    </row>
    <row r="5" spans="1:11" ht="8.25" customHeight="1" x14ac:dyDescent="0.55000000000000004">
      <c r="A5" s="110"/>
      <c r="B5" s="110"/>
      <c r="C5" s="110"/>
      <c r="D5" s="110"/>
      <c r="E5" s="110"/>
      <c r="F5" s="110"/>
      <c r="G5" s="110"/>
      <c r="H5" s="110"/>
      <c r="I5" s="110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20" t="s">
        <v>12</v>
      </c>
      <c r="D7" s="120"/>
      <c r="E7" s="120"/>
      <c r="F7" s="120"/>
      <c r="G7" s="120"/>
    </row>
    <row r="8" spans="1:11" x14ac:dyDescent="0.55000000000000004">
      <c r="B8" s="88" t="s">
        <v>122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50.25" customHeight="1" x14ac:dyDescent="0.55000000000000004">
      <c r="B9" s="90" t="s">
        <v>125</v>
      </c>
      <c r="C9" s="91" t="s">
        <v>130</v>
      </c>
      <c r="D9" s="90" t="s">
        <v>126</v>
      </c>
      <c r="E9" s="90" t="s">
        <v>127</v>
      </c>
      <c r="F9" s="90" t="s">
        <v>128</v>
      </c>
      <c r="G9" s="90" t="s">
        <v>129</v>
      </c>
    </row>
    <row r="11" spans="1:11" ht="28.5" customHeight="1" x14ac:dyDescent="0.55000000000000004">
      <c r="A11" s="102" t="s">
        <v>138</v>
      </c>
      <c r="B11" s="102"/>
      <c r="C11" s="102"/>
      <c r="D11" s="102"/>
      <c r="E11" s="102"/>
      <c r="F11" s="102"/>
      <c r="G11" s="102"/>
      <c r="H11" s="102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20" t="s">
        <v>12</v>
      </c>
      <c r="D13" s="120"/>
      <c r="E13" s="120"/>
      <c r="F13" s="120"/>
      <c r="G13" s="120"/>
    </row>
    <row r="14" spans="1:11" x14ac:dyDescent="0.55000000000000004">
      <c r="B14" s="88" t="s">
        <v>131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25.5" customHeight="1" x14ac:dyDescent="0.55000000000000004">
      <c r="B15" s="90" t="s">
        <v>132</v>
      </c>
      <c r="C15" s="91" t="s">
        <v>137</v>
      </c>
      <c r="D15" s="90" t="s">
        <v>133</v>
      </c>
      <c r="E15" s="90" t="s">
        <v>134</v>
      </c>
      <c r="F15" s="90" t="s">
        <v>135</v>
      </c>
      <c r="G15" s="90" t="s">
        <v>136</v>
      </c>
    </row>
    <row r="16" spans="1:11" ht="15" customHeight="1" x14ac:dyDescent="0.55000000000000004"/>
    <row r="17" spans="1:8" ht="25.5" customHeight="1" x14ac:dyDescent="0.55000000000000004">
      <c r="A17" s="102" t="s">
        <v>139</v>
      </c>
      <c r="B17" s="102"/>
      <c r="C17" s="102"/>
      <c r="D17" s="102"/>
      <c r="E17" s="102"/>
      <c r="F17" s="102"/>
      <c r="G17" s="102"/>
      <c r="H17" s="102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20" t="s">
        <v>12</v>
      </c>
      <c r="D19" s="120"/>
      <c r="E19" s="120"/>
      <c r="F19" s="120"/>
      <c r="G19" s="120"/>
    </row>
    <row r="20" spans="1:8" ht="45.75" customHeight="1" x14ac:dyDescent="0.55000000000000004">
      <c r="B20" s="92" t="s">
        <v>140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84" x14ac:dyDescent="0.55000000000000004">
      <c r="B21" s="90" t="s">
        <v>141</v>
      </c>
      <c r="C21" s="91" t="s">
        <v>147</v>
      </c>
      <c r="D21" s="90" t="s">
        <v>142</v>
      </c>
      <c r="E21" s="90" t="s">
        <v>143</v>
      </c>
      <c r="F21" s="90" t="s">
        <v>144</v>
      </c>
      <c r="G21" s="90" t="s">
        <v>145</v>
      </c>
    </row>
    <row r="23" spans="1:8" ht="26.25" customHeight="1" x14ac:dyDescent="0.55000000000000004">
      <c r="A23" s="102" t="s">
        <v>146</v>
      </c>
      <c r="B23" s="102"/>
      <c r="C23" s="102"/>
      <c r="D23" s="102"/>
      <c r="E23" s="102"/>
      <c r="F23" s="102"/>
      <c r="G23" s="102"/>
      <c r="H23" s="102"/>
    </row>
    <row r="24" spans="1:8" ht="14.25" customHeight="1" x14ac:dyDescent="0.55000000000000004">
      <c r="A24" s="83"/>
      <c r="B24" s="83"/>
      <c r="C24" s="83"/>
      <c r="D24" s="83"/>
      <c r="E24" s="83"/>
      <c r="F24" s="83"/>
      <c r="G24" s="83"/>
      <c r="H24" s="83"/>
    </row>
    <row r="25" spans="1:8" x14ac:dyDescent="0.55000000000000004">
      <c r="B25" s="86" t="s">
        <v>115</v>
      </c>
      <c r="C25" s="120" t="s">
        <v>12</v>
      </c>
      <c r="D25" s="120"/>
      <c r="E25" s="120"/>
      <c r="F25" s="120"/>
      <c r="G25" s="120"/>
    </row>
    <row r="26" spans="1:8" x14ac:dyDescent="0.55000000000000004">
      <c r="B26" s="92" t="s">
        <v>153</v>
      </c>
      <c r="C26" s="89" t="s">
        <v>116</v>
      </c>
      <c r="D26" s="89" t="s">
        <v>117</v>
      </c>
      <c r="E26" s="89" t="s">
        <v>118</v>
      </c>
      <c r="F26" s="89" t="s">
        <v>119</v>
      </c>
      <c r="G26" s="89" t="s">
        <v>120</v>
      </c>
    </row>
    <row r="27" spans="1:8" ht="312" x14ac:dyDescent="0.55000000000000004">
      <c r="B27" s="90" t="s">
        <v>148</v>
      </c>
      <c r="C27" s="91" t="s">
        <v>154</v>
      </c>
      <c r="D27" s="90" t="s">
        <v>149</v>
      </c>
      <c r="E27" s="90" t="s">
        <v>150</v>
      </c>
      <c r="F27" s="90" t="s">
        <v>151</v>
      </c>
      <c r="G27" s="90" t="s">
        <v>152</v>
      </c>
    </row>
  </sheetData>
  <mergeCells count="12">
    <mergeCell ref="A1:H1"/>
    <mergeCell ref="A17:H17"/>
    <mergeCell ref="C19:G19"/>
    <mergeCell ref="A23:H23"/>
    <mergeCell ref="C25:G25"/>
    <mergeCell ref="C7:G7"/>
    <mergeCell ref="C13:G13"/>
    <mergeCell ref="A2:H2"/>
    <mergeCell ref="A3:H3"/>
    <mergeCell ref="A4:I4"/>
    <mergeCell ref="A5:I5"/>
    <mergeCell ref="A11:H11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3A8E3-687B-4921-B1B0-3544478F294E}">
  <dimension ref="A1:J43"/>
  <sheetViews>
    <sheetView topLeftCell="A28" workbookViewId="0">
      <selection activeCell="C32" sqref="C32"/>
    </sheetView>
  </sheetViews>
  <sheetFormatPr defaultRowHeight="24" x14ac:dyDescent="0.55000000000000004"/>
  <cols>
    <col min="1" max="1" width="3.375" style="1" customWidth="1"/>
    <col min="2" max="2" width="22.375" style="1" customWidth="1"/>
    <col min="3" max="5" width="10.75" style="1" customWidth="1"/>
    <col min="6" max="6" width="9.75" style="1" customWidth="1"/>
    <col min="7" max="7" width="8" style="1" customWidth="1"/>
    <col min="8" max="8" width="10.875" style="1" customWidth="1"/>
    <col min="9" max="16384" width="9" style="1"/>
  </cols>
  <sheetData>
    <row r="1" spans="1:10" ht="20.25" customHeight="1" x14ac:dyDescent="0.55000000000000004">
      <c r="A1" s="102" t="s">
        <v>96</v>
      </c>
      <c r="B1" s="102"/>
      <c r="C1" s="102"/>
      <c r="D1" s="102"/>
      <c r="E1" s="102"/>
      <c r="F1" s="102"/>
      <c r="G1" s="102"/>
      <c r="H1" s="102"/>
      <c r="I1" s="3"/>
      <c r="J1" s="3"/>
    </row>
    <row r="2" spans="1:10" ht="20.2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02"/>
      <c r="H2" s="102"/>
      <c r="I2" s="3"/>
      <c r="J2" s="3"/>
    </row>
    <row r="3" spans="1:10" ht="19.5" customHeight="1" x14ac:dyDescent="0.55000000000000004">
      <c r="A3" s="108" t="s">
        <v>4</v>
      </c>
      <c r="B3" s="108"/>
      <c r="C3" s="108"/>
      <c r="D3" s="108"/>
      <c r="E3" s="108"/>
      <c r="F3" s="108"/>
      <c r="G3" s="108"/>
      <c r="H3" s="4"/>
      <c r="I3" s="4"/>
      <c r="J3" s="4"/>
    </row>
    <row r="4" spans="1:10" ht="19.5" customHeight="1" x14ac:dyDescent="0.55000000000000004">
      <c r="A4" s="109" t="s">
        <v>5</v>
      </c>
      <c r="B4" s="109"/>
      <c r="C4" s="109"/>
      <c r="D4" s="109"/>
      <c r="E4" s="109"/>
      <c r="F4" s="109"/>
      <c r="G4" s="109"/>
      <c r="H4" s="5"/>
      <c r="I4" s="5"/>
      <c r="J4" s="5"/>
    </row>
    <row r="5" spans="1:10" ht="19.5" customHeight="1" x14ac:dyDescent="0.55000000000000004">
      <c r="A5" s="109" t="s">
        <v>19</v>
      </c>
      <c r="B5" s="109"/>
      <c r="C5" s="109"/>
      <c r="D5" s="109"/>
      <c r="E5" s="109"/>
      <c r="F5" s="109"/>
      <c r="G5" s="109"/>
      <c r="H5" s="109"/>
      <c r="I5" s="5"/>
      <c r="J5" s="5"/>
    </row>
    <row r="6" spans="1:10" ht="21" customHeight="1" x14ac:dyDescent="0.55000000000000004">
      <c r="A6" s="110" t="s">
        <v>292</v>
      </c>
      <c r="B6" s="110"/>
      <c r="C6" s="110"/>
      <c r="D6" s="110"/>
      <c r="E6" s="110"/>
      <c r="F6" s="110"/>
      <c r="G6" s="110"/>
      <c r="H6" s="110"/>
      <c r="I6" s="4"/>
      <c r="J6" s="4"/>
    </row>
    <row r="7" spans="1:10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4"/>
    </row>
    <row r="8" spans="1:10" ht="15" customHeight="1" x14ac:dyDescent="0.55000000000000004">
      <c r="A8" s="117" t="s">
        <v>7</v>
      </c>
      <c r="B8" s="117" t="s">
        <v>8</v>
      </c>
      <c r="C8" s="121" t="s">
        <v>155</v>
      </c>
      <c r="D8" s="121" t="s">
        <v>157</v>
      </c>
      <c r="E8" s="121" t="s">
        <v>158</v>
      </c>
      <c r="F8" s="115" t="s">
        <v>123</v>
      </c>
      <c r="G8" s="115" t="s">
        <v>11</v>
      </c>
      <c r="H8" s="117" t="s">
        <v>12</v>
      </c>
    </row>
    <row r="9" spans="1:10" ht="57" customHeight="1" x14ac:dyDescent="0.55000000000000004">
      <c r="A9" s="118"/>
      <c r="B9" s="118"/>
      <c r="C9" s="122"/>
      <c r="D9" s="122"/>
      <c r="E9" s="122"/>
      <c r="F9" s="116"/>
      <c r="G9" s="116"/>
      <c r="H9" s="118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เด็กหญิงเกศเกล้า  พากพรม</v>
      </c>
      <c r="C10" s="7">
        <v>5</v>
      </c>
      <c r="D10" s="7">
        <v>5</v>
      </c>
      <c r="E10" s="7">
        <v>5</v>
      </c>
      <c r="F10" s="7">
        <f t="shared" ref="F10:F34" si="0">SUM(C10:E10)</f>
        <v>15</v>
      </c>
      <c r="G10" s="9">
        <f>F10*100/15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เด็กชายกันตพงศ์  จันทะศิลา</v>
      </c>
      <c r="C11" s="7">
        <v>4</v>
      </c>
      <c r="D11" s="7">
        <v>4</v>
      </c>
      <c r="E11" s="7">
        <v>4</v>
      </c>
      <c r="F11" s="7">
        <f t="shared" si="0"/>
        <v>12</v>
      </c>
      <c r="G11" s="9">
        <f t="shared" ref="G11:G34" si="1">F11*100/15</f>
        <v>80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เด็กชายจารุวัฒน์  สุวรรณทับ</v>
      </c>
      <c r="C12" s="7">
        <v>3</v>
      </c>
      <c r="D12" s="7">
        <v>3</v>
      </c>
      <c r="E12" s="7">
        <v>3</v>
      </c>
      <c r="F12" s="7">
        <f t="shared" si="0"/>
        <v>9</v>
      </c>
      <c r="G12" s="9">
        <f t="shared" si="1"/>
        <v>60</v>
      </c>
      <c r="H12" s="10" t="str">
        <f t="shared" si="2"/>
        <v>ปานกลาง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เด็กชายณัฐภูมิ  ชังเจริญ</v>
      </c>
      <c r="C13" s="7">
        <v>5</v>
      </c>
      <c r="D13" s="7">
        <v>4</v>
      </c>
      <c r="E13" s="7">
        <v>5</v>
      </c>
      <c r="F13" s="7">
        <f t="shared" si="0"/>
        <v>14</v>
      </c>
      <c r="G13" s="9">
        <f t="shared" si="1"/>
        <v>93.333333333333329</v>
      </c>
      <c r="H13" s="10" t="str">
        <f t="shared" si="2"/>
        <v>ยอดเยี่ยม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เด็กชายณัฐวุฒิ  ศรีแก้ว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เด็กชายนพดล  หมายกลาง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เด็กชายปรมัตถ์  ศักดิ์รชฏ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 t="str">
        <f>ข้อมูลนักเรียน!B12</f>
        <v>เด็กชายรังสิมันตุ์  รัตนะมาลา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 t="str">
        <f>ข้อมูลนักเรียน!B13</f>
        <v>เด็กชายวงเมือง  ผลวัฒน์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 t="str">
        <f>ข้อมูลนักเรียน!B14</f>
        <v>เด็กหญิงขวัญจิรา  ทะรารัมย์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 t="str">
        <f>ข้อมูลนักเรียน!B15</f>
        <v>เด็กหญิงนันทิกานต์  ทิพย์โกสุม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 t="str">
        <f>ข้อมูลนักเรียน!B16</f>
        <v>เด็กหญิงอรปรียา  สารโคกกรวด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 t="str">
        <f>ข้อมูลนักเรียน!B17</f>
        <v>เด็กชายอดิเทพ  หนูแก้ว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 t="str">
        <f>ข้อมูลนักเรียน!B18</f>
        <v>เด็กหญิงสุจิรา  พินิจ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 t="str">
        <f>ข้อมูลนักเรียน!B19</f>
        <v>เด็กหญิงนฤมล  ศรีเมืองช้าง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 t="str">
        <f>ข้อมูลนักเรียน!B20</f>
        <v>เด็กชายสุพศิน  เสริฐกระโทก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 t="str">
        <f>ข้อมูลนักเรียน!B21</f>
        <v>เด็กชายอรรถมากร กันภัย</v>
      </c>
      <c r="C26" s="7"/>
      <c r="D26" s="7"/>
      <c r="E26" s="7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 t="str">
        <f>ข้อมูลนักเรียน!B22</f>
        <v>เด็กหญิงจิดาภา  เติมพันธ์</v>
      </c>
      <c r="C27" s="7"/>
      <c r="D27" s="7"/>
      <c r="E27" s="7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 t="str">
        <f>ข้อมูลนักเรียน!B23</f>
        <v>เด็กหญิงยุพารัตน์  รังกระโทก</v>
      </c>
      <c r="C28" s="7"/>
      <c r="D28" s="7"/>
      <c r="E28" s="7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 t="str">
        <f>ข้อมูลนักเรียน!B24</f>
        <v>เด็กชายราเชน  นัยเนตร</v>
      </c>
      <c r="C29" s="7"/>
      <c r="D29" s="7"/>
      <c r="E29" s="7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7">
        <v>21</v>
      </c>
      <c r="B30" s="8" t="str">
        <f>ข้อมูลนักเรียน!B30</f>
        <v>เด็กหญิงณัฐธยาน์  ผสมโค</v>
      </c>
      <c r="C30" s="8"/>
      <c r="D30" s="8"/>
      <c r="E30" s="8"/>
      <c r="F30" s="7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7">
        <v>22</v>
      </c>
      <c r="B31" s="8" t="str">
        <f>ข้อมูลนักเรียน!B31</f>
        <v>เด็กหญิงวิชญาพร  ยนกลาง</v>
      </c>
      <c r="C31" s="8"/>
      <c r="D31" s="8"/>
      <c r="E31" s="8"/>
      <c r="F31" s="7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7">
        <v>23</v>
      </c>
      <c r="B32" s="8"/>
      <c r="C32" s="8"/>
      <c r="D32" s="8"/>
      <c r="E32" s="8"/>
      <c r="F32" s="7"/>
      <c r="G32" s="9"/>
      <c r="H32" s="10"/>
    </row>
    <row r="33" spans="1:8" ht="18.75" customHeight="1" x14ac:dyDescent="0.55000000000000004">
      <c r="A33" s="7">
        <v>24</v>
      </c>
      <c r="B33" s="8"/>
      <c r="C33" s="8"/>
      <c r="D33" s="8"/>
      <c r="E33" s="8"/>
      <c r="F33" s="7"/>
      <c r="G33" s="9"/>
      <c r="H33" s="10"/>
    </row>
    <row r="34" spans="1:8" ht="18.75" customHeight="1" x14ac:dyDescent="0.55000000000000004">
      <c r="A34" s="7">
        <v>25</v>
      </c>
      <c r="B34" s="8"/>
      <c r="C34" s="8"/>
      <c r="D34" s="8"/>
      <c r="E34" s="8"/>
      <c r="F34" s="7"/>
      <c r="G34" s="9"/>
      <c r="H34" s="10"/>
    </row>
    <row r="35" spans="1:8" ht="19.5" customHeight="1" x14ac:dyDescent="0.55000000000000004">
      <c r="A35" s="106" t="s">
        <v>15</v>
      </c>
      <c r="B35" s="107"/>
      <c r="C35" s="28">
        <f>SUM(C10:C34)</f>
        <v>17</v>
      </c>
      <c r="D35" s="28">
        <f t="shared" ref="D35:E35" si="3">SUM(D10:D34)</f>
        <v>16</v>
      </c>
      <c r="E35" s="28">
        <f t="shared" si="3"/>
        <v>17</v>
      </c>
      <c r="F35" s="28">
        <f t="shared" ref="F35" si="4">SUM(F10:F34)</f>
        <v>50</v>
      </c>
      <c r="G35" s="29">
        <f t="shared" ref="G35" si="5">SUM(G10:G34)</f>
        <v>333.33333333333331</v>
      </c>
      <c r="H35" s="30"/>
    </row>
    <row r="36" spans="1:8" ht="19.5" customHeight="1" x14ac:dyDescent="0.55000000000000004">
      <c r="A36" s="106" t="s">
        <v>16</v>
      </c>
      <c r="B36" s="107"/>
      <c r="C36" s="29">
        <f>AVERAGE(C10:C34)</f>
        <v>4.25</v>
      </c>
      <c r="D36" s="29">
        <f t="shared" ref="D36:F36" si="6">AVERAGE(D10:D34)</f>
        <v>4</v>
      </c>
      <c r="E36" s="29">
        <f t="shared" si="6"/>
        <v>4.25</v>
      </c>
      <c r="F36" s="29">
        <f t="shared" si="6"/>
        <v>2.2727272727272729</v>
      </c>
      <c r="G36" s="29">
        <f>AVERAGE(G10:G34)</f>
        <v>15.15151515151515</v>
      </c>
      <c r="H36" s="32" t="str">
        <f t="shared" si="2"/>
        <v>กำลังพัฒนา</v>
      </c>
    </row>
    <row r="37" spans="1:8" ht="6" customHeight="1" x14ac:dyDescent="0.55000000000000004"/>
    <row r="38" spans="1:8" x14ac:dyDescent="0.55000000000000004">
      <c r="B38" s="105" t="s">
        <v>97</v>
      </c>
      <c r="C38" s="105"/>
      <c r="D38" s="105"/>
      <c r="E38" s="105" t="s">
        <v>97</v>
      </c>
      <c r="F38" s="105"/>
      <c r="G38" s="105"/>
      <c r="H38" s="5"/>
    </row>
    <row r="39" spans="1:8" x14ac:dyDescent="0.55000000000000004">
      <c r="B39" s="105" t="str">
        <f>ข้อมูลพื้นฐาน!D5</f>
        <v>(นางสาวเสาวนิต   แก้วรักษา)</v>
      </c>
      <c r="C39" s="105"/>
      <c r="D39" s="105"/>
      <c r="E39" s="105" t="str">
        <f>ข้อมูลพื้นฐาน!D8</f>
        <v>(นายสุนันท์  จงใจกลาง)</v>
      </c>
      <c r="F39" s="105"/>
      <c r="G39" s="105"/>
    </row>
    <row r="40" spans="1:8" x14ac:dyDescent="0.55000000000000004">
      <c r="B40" s="105" t="s">
        <v>87</v>
      </c>
      <c r="C40" s="105"/>
      <c r="D40" s="105"/>
      <c r="E40" s="105" t="s">
        <v>94</v>
      </c>
      <c r="F40" s="105"/>
      <c r="G40" s="105"/>
      <c r="H40" s="5"/>
    </row>
    <row r="41" spans="1:8" x14ac:dyDescent="0.55000000000000004">
      <c r="B41" s="105" t="s">
        <v>97</v>
      </c>
      <c r="C41" s="105"/>
      <c r="D41" s="105"/>
    </row>
    <row r="42" spans="1:8" x14ac:dyDescent="0.55000000000000004">
      <c r="B42" s="105" t="str">
        <f>ข้อมูลพื้นฐาน!D6</f>
        <v>(นายวายุ  มาระสูตร)</v>
      </c>
      <c r="C42" s="105"/>
      <c r="D42" s="105"/>
    </row>
    <row r="43" spans="1:8" x14ac:dyDescent="0.55000000000000004">
      <c r="B43" s="105" t="s">
        <v>87</v>
      </c>
      <c r="C43" s="105"/>
      <c r="D43" s="105"/>
    </row>
  </sheetData>
  <mergeCells count="25">
    <mergeCell ref="B41:D41"/>
    <mergeCell ref="B42:D42"/>
    <mergeCell ref="B43:D43"/>
    <mergeCell ref="B39:D39"/>
    <mergeCell ref="B40:D40"/>
    <mergeCell ref="E39:G39"/>
    <mergeCell ref="E40:G40"/>
    <mergeCell ref="A2:H2"/>
    <mergeCell ref="B38:D38"/>
    <mergeCell ref="E38:G38"/>
    <mergeCell ref="A1:H1"/>
    <mergeCell ref="A6:H6"/>
    <mergeCell ref="H8:H9"/>
    <mergeCell ref="A35:B35"/>
    <mergeCell ref="A36:B36"/>
    <mergeCell ref="C8:C9"/>
    <mergeCell ref="D8:D9"/>
    <mergeCell ref="E8:E9"/>
    <mergeCell ref="A3:G3"/>
    <mergeCell ref="A4:G4"/>
    <mergeCell ref="A5:H5"/>
    <mergeCell ref="A8:A9"/>
    <mergeCell ref="B8:B9"/>
    <mergeCell ref="F8:F9"/>
    <mergeCell ref="G8:G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36BC0-CB1D-4D5B-98A0-F839A4805F76}">
  <dimension ref="A1:K21"/>
  <sheetViews>
    <sheetView zoomScale="57" zoomScaleNormal="57" workbookViewId="0">
      <selection activeCell="A23" sqref="A23:XFD27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2" t="s">
        <v>160</v>
      </c>
      <c r="B1" s="102"/>
      <c r="C1" s="102"/>
      <c r="D1" s="102"/>
      <c r="E1" s="102"/>
      <c r="F1" s="102"/>
      <c r="G1" s="102"/>
      <c r="H1" s="102"/>
      <c r="I1" s="85"/>
      <c r="J1" s="3"/>
      <c r="K1" s="3"/>
    </row>
    <row r="2" spans="1:11" ht="19.5" customHeight="1" x14ac:dyDescent="0.55000000000000004">
      <c r="A2" s="108" t="s">
        <v>4</v>
      </c>
      <c r="B2" s="108"/>
      <c r="C2" s="108"/>
      <c r="D2" s="108"/>
      <c r="E2" s="108"/>
      <c r="F2" s="108"/>
      <c r="G2" s="108"/>
      <c r="H2" s="108"/>
      <c r="I2" s="4"/>
      <c r="J2" s="4"/>
      <c r="K2" s="4"/>
    </row>
    <row r="3" spans="1:11" ht="19.5" customHeight="1" x14ac:dyDescent="0.55000000000000004">
      <c r="A3" s="109" t="s">
        <v>5</v>
      </c>
      <c r="B3" s="109"/>
      <c r="C3" s="109"/>
      <c r="D3" s="109"/>
      <c r="E3" s="109"/>
      <c r="F3" s="109"/>
      <c r="G3" s="109"/>
      <c r="H3" s="109"/>
      <c r="I3" s="5"/>
      <c r="J3" s="5"/>
      <c r="K3" s="5"/>
    </row>
    <row r="4" spans="1:11" ht="19.5" customHeight="1" x14ac:dyDescent="0.55000000000000004">
      <c r="A4" s="109" t="s">
        <v>159</v>
      </c>
      <c r="B4" s="109"/>
      <c r="C4" s="109"/>
      <c r="D4" s="109"/>
      <c r="E4" s="109"/>
      <c r="F4" s="109"/>
      <c r="G4" s="109"/>
      <c r="H4" s="109"/>
      <c r="I4" s="109"/>
      <c r="J4" s="5"/>
      <c r="K4" s="5"/>
    </row>
    <row r="5" spans="1:11" ht="8.25" customHeight="1" x14ac:dyDescent="0.55000000000000004">
      <c r="A5" s="110"/>
      <c r="B5" s="110"/>
      <c r="C5" s="110"/>
      <c r="D5" s="110"/>
      <c r="E5" s="110"/>
      <c r="F5" s="110"/>
      <c r="G5" s="110"/>
      <c r="H5" s="110"/>
      <c r="I5" s="110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20" t="s">
        <v>12</v>
      </c>
      <c r="D7" s="120"/>
      <c r="E7" s="120"/>
      <c r="F7" s="120"/>
      <c r="G7" s="120"/>
    </row>
    <row r="8" spans="1:11" x14ac:dyDescent="0.55000000000000004">
      <c r="B8" s="88" t="s">
        <v>161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00" customHeight="1" x14ac:dyDescent="0.55000000000000004">
      <c r="B9" s="90" t="s">
        <v>162</v>
      </c>
      <c r="C9" s="91" t="s">
        <v>163</v>
      </c>
      <c r="D9" s="90" t="s">
        <v>164</v>
      </c>
      <c r="E9" s="90" t="s">
        <v>165</v>
      </c>
      <c r="F9" s="90" t="s">
        <v>166</v>
      </c>
      <c r="G9" s="90" t="s">
        <v>167</v>
      </c>
    </row>
    <row r="11" spans="1:11" ht="28.5" customHeight="1" x14ac:dyDescent="0.55000000000000004">
      <c r="A11" s="102" t="s">
        <v>168</v>
      </c>
      <c r="B11" s="102"/>
      <c r="C11" s="102"/>
      <c r="D11" s="102"/>
      <c r="E11" s="102"/>
      <c r="F11" s="102"/>
      <c r="G11" s="102"/>
      <c r="H11" s="102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20" t="s">
        <v>12</v>
      </c>
      <c r="D13" s="120"/>
      <c r="E13" s="120"/>
      <c r="F13" s="120"/>
      <c r="G13" s="120"/>
    </row>
    <row r="14" spans="1:11" x14ac:dyDescent="0.55000000000000004">
      <c r="B14" s="88" t="s">
        <v>156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83.25" customHeight="1" x14ac:dyDescent="0.55000000000000004">
      <c r="B15" s="90" t="s">
        <v>169</v>
      </c>
      <c r="C15" s="91" t="s">
        <v>170</v>
      </c>
      <c r="D15" s="90" t="s">
        <v>171</v>
      </c>
      <c r="E15" s="90" t="s">
        <v>172</v>
      </c>
      <c r="F15" s="90" t="s">
        <v>173</v>
      </c>
      <c r="G15" s="90" t="s">
        <v>174</v>
      </c>
    </row>
    <row r="16" spans="1:11" ht="15" customHeight="1" x14ac:dyDescent="0.55000000000000004"/>
    <row r="17" spans="1:8" ht="25.5" customHeight="1" x14ac:dyDescent="0.55000000000000004">
      <c r="A17" s="102" t="s">
        <v>175</v>
      </c>
      <c r="B17" s="102"/>
      <c r="C17" s="102"/>
      <c r="D17" s="102"/>
      <c r="E17" s="102"/>
      <c r="F17" s="102"/>
      <c r="G17" s="102"/>
      <c r="H17" s="102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20" t="s">
        <v>12</v>
      </c>
      <c r="D19" s="120"/>
      <c r="E19" s="120"/>
      <c r="F19" s="120"/>
      <c r="G19" s="120"/>
    </row>
    <row r="20" spans="1:8" ht="24" customHeight="1" x14ac:dyDescent="0.55000000000000004">
      <c r="B20" s="92" t="s">
        <v>176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22.5" customHeight="1" x14ac:dyDescent="0.55000000000000004">
      <c r="B21" s="90" t="s">
        <v>177</v>
      </c>
      <c r="C21" s="91" t="s">
        <v>178</v>
      </c>
      <c r="D21" s="90" t="s">
        <v>179</v>
      </c>
      <c r="E21" s="90" t="s">
        <v>180</v>
      </c>
      <c r="F21" s="90" t="s">
        <v>181</v>
      </c>
      <c r="G21" s="90" t="s">
        <v>182</v>
      </c>
    </row>
  </sheetData>
  <mergeCells count="10">
    <mergeCell ref="A11:H11"/>
    <mergeCell ref="C13:G13"/>
    <mergeCell ref="A17:H17"/>
    <mergeCell ref="C19:G19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21</vt:i4>
      </vt:variant>
      <vt:variant>
        <vt:lpstr>ช่วงที่มีชื่อ</vt:lpstr>
      </vt:variant>
      <vt:variant>
        <vt:i4>4</vt:i4>
      </vt:variant>
    </vt:vector>
  </HeadingPairs>
  <TitlesOfParts>
    <vt:vector size="25" baseType="lpstr">
      <vt:lpstr>ข้อแนะนำ</vt:lpstr>
      <vt:lpstr>ข้อมูลพื้นฐาน</vt:lpstr>
      <vt:lpstr>ข้อมูลนักเรียน</vt:lpstr>
      <vt:lpstr>มาตรฐานที่ 1 ข้อ 1.1.1</vt:lpstr>
      <vt:lpstr>มาตรฐานที่ 1 ข้อ 1.1.1 (ต่อ)</vt:lpstr>
      <vt:lpstr>มาตรฐานที่ 1 ข้อ 1.1.2</vt:lpstr>
      <vt:lpstr>เกณฑ์การประเมิน ข้อ 1.1.2</vt:lpstr>
      <vt:lpstr>มาตรฐานที่ 1 ข้อ 1.1.3</vt:lpstr>
      <vt:lpstr>เกณฑ์การประเมิน ข้อ 1.1.3</vt:lpstr>
      <vt:lpstr>มาตรฐานที่ 1 ข้อ 1.1.4</vt:lpstr>
      <vt:lpstr>เกณฑ์การประเมิน ข้อ 1.1.4</vt:lpstr>
      <vt:lpstr>มาตรฐานที่ 1 ข้อ 1.1.5</vt:lpstr>
      <vt:lpstr>มาตรฐานที่ 1 ข้อ 1.1.6</vt:lpstr>
      <vt:lpstr>เกณฑ์การประเมิน ข้อ 1.1.6</vt:lpstr>
      <vt:lpstr>มาตรฐานที่ 1 ข้อ 1.2.1</vt:lpstr>
      <vt:lpstr>มาตรฐานที่ 1 ข้อ 1.2.2</vt:lpstr>
      <vt:lpstr>มาตรฐานที่ 1 ข้อ 1.2.3</vt:lpstr>
      <vt:lpstr>มาตรฐานที่ 1 ข้อ 1.2.4</vt:lpstr>
      <vt:lpstr>เกณฑ์การประเมิน ข้อ 1.2.4</vt:lpstr>
      <vt:lpstr>มาตรฐานที่ 2</vt:lpstr>
      <vt:lpstr>มาตรฐานที่ 3</vt:lpstr>
      <vt:lpstr>'มาตรฐานที่ 1 ข้อ 1.2.1'!Print_Area</vt:lpstr>
      <vt:lpstr>'มาตรฐานที่ 1 ข้อ 1.2.2'!Print_Area</vt:lpstr>
      <vt:lpstr>'มาตรฐานที่ 2'!Print_Titles</vt:lpstr>
      <vt:lpstr>'มาตรฐานที่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Khanittha</cp:lastModifiedBy>
  <cp:lastPrinted>2020-04-13T20:31:59Z</cp:lastPrinted>
  <dcterms:created xsi:type="dcterms:W3CDTF">2020-04-12T12:42:09Z</dcterms:created>
  <dcterms:modified xsi:type="dcterms:W3CDTF">2023-03-27T04:53:22Z</dcterms:modified>
</cp:coreProperties>
</file>