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ประกันคุณภาพภายในสถานศึกษา\SARปีกศ.65\แบบประเมินอ่านคิด คุณลักษณะ สมรรถนะ น.ร\"/>
    </mc:Choice>
  </mc:AlternateContent>
  <xr:revisionPtr revIDLastSave="0" documentId="13_ncr:1_{82B7CFA6-B7DB-46E7-8095-4AF2C0D0949C}" xr6:coauthVersionLast="45" xr6:coauthVersionMax="45" xr10:uidLastSave="{00000000-0000-0000-0000-000000000000}"/>
  <bookViews>
    <workbookView xWindow="-120" yWindow="-120" windowWidth="20730" windowHeight="11160" tabRatio="793" firstSheet="8" activeTab="12" xr2:uid="{00000000-000D-0000-FFFF-FFFF00000000}"/>
  </bookViews>
  <sheets>
    <sheet name="ข้อแนะนำ" sheetId="1" r:id="rId1"/>
    <sheet name="ข้อมูลพื้นฐาน" sheetId="2" r:id="rId2"/>
    <sheet name="ข้อมูลนักเรียน" sheetId="3" r:id="rId3"/>
    <sheet name="บันทึกข้อความภาคเรียน1" sheetId="4" r:id="rId4"/>
    <sheet name="สรุปภาพรวม 1 ภาคเรียน1" sheetId="45" r:id="rId5"/>
    <sheet name="สรุปภาพรวม 2 ภาคเรียน1" sheetId="50" r:id="rId6"/>
    <sheet name="บันทึกข้อความภาคเรียน2" sheetId="47" r:id="rId7"/>
    <sheet name="สรุปภาพรวม 1 ภาคเรียน2" sheetId="46" r:id="rId8"/>
    <sheet name="สรุปภาพรวม 2 ภาคเรียน2" sheetId="51" r:id="rId9"/>
    <sheet name="บันทึกข้อความรายปี" sheetId="48" state="hidden" r:id="rId10"/>
    <sheet name="สรุปภาพรวม 1 (รายปี)" sheetId="5" state="hidden" r:id="rId11"/>
    <sheet name="สรุปภาพรวม 2 (รายปี)" sheetId="52" state="hidden" r:id="rId12"/>
    <sheet name="สมรรถนะที่ 1 ตัวชี้วัดข้อที่ 1" sheetId="7" r:id="rId13"/>
    <sheet name="สมรรถนะที่ 1 ตัวชี้วัด1(รายปี)" sheetId="27" state="hidden" r:id="rId14"/>
    <sheet name="สมรรถนะที่ 1 ตัวชี้วัดข้อที่ 2" sheetId="11" r:id="rId15"/>
    <sheet name="สมรรถนะที่ 1 ตัวชี้วัด2(รายปี)" sheetId="28" state="hidden" r:id="rId16"/>
    <sheet name="สมรรถนะที่ 1 ตัวชี้วัดข้อที่ 3" sheetId="13" r:id="rId17"/>
    <sheet name="สมรรถนะที่ 1 ตัวชี้วัด3(รายปี)" sheetId="29" state="hidden" r:id="rId18"/>
    <sheet name="สมรรถนะที่ 1 ตัวชี้วัดข้อที่ 4" sheetId="14" r:id="rId19"/>
    <sheet name="สมรรถนะที่ 1 ตัวชี้วัด4(รายปี)" sheetId="30" state="hidden" r:id="rId20"/>
    <sheet name="สมรรถนะที่ 2 ตัวชี้วัดข้อที่ 1" sheetId="15" r:id="rId21"/>
    <sheet name="สมรรถนะที่ 2 ตัวชี้วัด1(รายปี)" sheetId="31" state="hidden" r:id="rId22"/>
    <sheet name="สมรรถนะที่ 2 ตัวชี้วัดข้อที 2" sheetId="16" r:id="rId23"/>
    <sheet name="สมรรถนะที่ 2 ตัวชี้วัด2(รายปี)" sheetId="32" state="hidden" r:id="rId24"/>
    <sheet name="สมรรถนะที่ 3 ตัวชี้วัดข้อที 1" sheetId="17" r:id="rId25"/>
    <sheet name="สมรรถนะที่ 3 ตัวชี้วัด1(รายปี)" sheetId="33" state="hidden" r:id="rId26"/>
    <sheet name="สมรรถนะที่ 3 ตัวชี้วัดข้อที 2" sheetId="18" r:id="rId27"/>
    <sheet name="สมรรถนะที่ 3 ตัวชี้วัด2(รายปี)" sheetId="34" state="hidden" r:id="rId28"/>
    <sheet name="สมรรถนะที่ 4 ตัวชี้วัดข้อที 1" sheetId="19" r:id="rId29"/>
    <sheet name="สมรรถนะที่ 4 ตัวชี้วัด1(รายปี)" sheetId="35" state="hidden" r:id="rId30"/>
    <sheet name="สมรรถนะที่ 4 ตัวชี้วัดข้อที 2" sheetId="20" r:id="rId31"/>
    <sheet name="สมรรถนะที่ 4 ตัวชี้วัด2(รายปี)" sheetId="36" state="hidden" r:id="rId32"/>
    <sheet name="สมรรถนะที่ 4 ตัวชี้วัดข้อที 3" sheetId="21" r:id="rId33"/>
    <sheet name="สมรรถนะที่ 4 ตัวชี้วัด3(รายปี)" sheetId="37" state="hidden" r:id="rId34"/>
    <sheet name="สมรรถนะที่ 4 ตัวชี้วัดข้อที 4" sheetId="22" r:id="rId35"/>
    <sheet name="สมรรถนะที่ 4 ตัวชี้วัด4(รายปี)" sheetId="38" state="hidden" r:id="rId36"/>
    <sheet name="สมรรถนะที่ 4 ตัวชี้วัดข้อที 5" sheetId="23" r:id="rId37"/>
    <sheet name="สมรรถนะที่ 4 ตัวชี้วัด5(รายปี)" sheetId="39" state="hidden" r:id="rId38"/>
    <sheet name="สมรรถนะที่ 4 ตัวชี้วัดข้อที 6" sheetId="24" r:id="rId39"/>
    <sheet name="สมรรถนะที่ 4 ตัวชี้วัด6(รายปี)" sheetId="40" state="hidden" r:id="rId40"/>
    <sheet name="สมรรถนะที่ 5 ตัวชี้วัดข้อที 1" sheetId="25" r:id="rId41"/>
    <sheet name="สมรรถนะที่ 5 ตัวชี้วัด1(รายปี)" sheetId="41" state="hidden" r:id="rId42"/>
    <sheet name="สมรรถนะที่ 5 ตัวชี้วัดข้อที 2" sheetId="26" r:id="rId43"/>
    <sheet name="สมรรถนะที่ 5 ตัวชี้วัด2(รายปี)" sheetId="42" r:id="rId44"/>
    <sheet name="เกณฑ์การประเมิน" sheetId="8" r:id="rId45"/>
  </sheets>
  <externalReferences>
    <externalReference r:id="rId46"/>
  </externalReferences>
  <definedNames>
    <definedName name="_xlnm.Print_Area" localSheetId="3">บันทึกข้อความภาคเรียน1!$A$1:$L$35</definedName>
    <definedName name="_xlnm.Print_Area" localSheetId="6">บันทึกข้อความภาคเรียน2!$A$1:$L$35</definedName>
    <definedName name="_xlnm.Print_Area" localSheetId="9">บันทึกข้อความรายปี!$A$1:$L$35</definedName>
    <definedName name="_xlnm.Print_Area" localSheetId="13">'สมรรถนะที่ 1 ตัวชี้วัด1(รายปี)'!$A$1:$I$53</definedName>
    <definedName name="_xlnm.Print_Area" localSheetId="15">'สมรรถนะที่ 1 ตัวชี้วัด2(รายปี)'!$A$1:$G$53</definedName>
    <definedName name="_xlnm.Print_Area" localSheetId="17">'สมรรถนะที่ 1 ตัวชี้วัด3(รายปี)'!$A$1:$G$53</definedName>
    <definedName name="_xlnm.Print_Area" localSheetId="19">'สมรรถนะที่ 1 ตัวชี้วัด4(รายปี)'!$A$1:$F$53</definedName>
    <definedName name="_xlnm.Print_Area" localSheetId="12">'สมรรถนะที่ 1 ตัวชี้วัดข้อที่ 1'!$A$1:$R$53</definedName>
    <definedName name="_xlnm.Print_Area" localSheetId="14">'สมรรถนะที่ 1 ตัวชี้วัดข้อที่ 2'!$A$1:$N$53</definedName>
    <definedName name="_xlnm.Print_Area" localSheetId="16">'สมรรถนะที่ 1 ตัวชี้วัดข้อที่ 3'!$A$1:$N$53</definedName>
    <definedName name="_xlnm.Print_Area" localSheetId="18">'สมรรถนะที่ 1 ตัวชี้วัดข้อที่ 4'!$A$1:$L$52</definedName>
    <definedName name="_xlnm.Print_Area" localSheetId="21">'สมรรถนะที่ 2 ตัวชี้วัด1(รายปี)'!$A$1:$H$53</definedName>
    <definedName name="_xlnm.Print_Area" localSheetId="23">'สมรรถนะที่ 2 ตัวชี้วัด2(รายปี)'!$A$1:$H$53</definedName>
    <definedName name="_xlnm.Print_Area" localSheetId="20">'สมรรถนะที่ 2 ตัวชี้วัดข้อที่ 1'!$A$1:$P$52</definedName>
    <definedName name="_xlnm.Print_Area" localSheetId="22">'สมรรถนะที่ 2 ตัวชี้วัดข้อที 2'!$A$1:$P$52</definedName>
    <definedName name="_xlnm.Print_Area" localSheetId="25">'สมรรถนะที่ 3 ตัวชี้วัด1(รายปี)'!$A$1:$I$53</definedName>
    <definedName name="_xlnm.Print_Area" localSheetId="27">'สมรรถนะที่ 3 ตัวชี้วัด2(รายปี)'!$A$1:$F$53</definedName>
    <definedName name="_xlnm.Print_Area" localSheetId="24">'สมรรถนะที่ 3 ตัวชี้วัดข้อที 1'!$A$1:$R$53</definedName>
    <definedName name="_xlnm.Print_Area" localSheetId="26">'สมรรถนะที่ 3 ตัวชี้วัดข้อที 2'!$A$1:$L$53</definedName>
    <definedName name="_xlnm.Print_Area" localSheetId="29">'สมรรถนะที่ 4 ตัวชี้วัด1(รายปี)'!$A$1:$F$53</definedName>
    <definedName name="_xlnm.Print_Area" localSheetId="31">'สมรรถนะที่ 4 ตัวชี้วัด2(รายปี)'!$A$1:$H$53</definedName>
    <definedName name="_xlnm.Print_Area" localSheetId="33">'สมรรถนะที่ 4 ตัวชี้วัด3(รายปี)'!$A$1:$H$53</definedName>
    <definedName name="_xlnm.Print_Area" localSheetId="35">'สมรรถนะที่ 4 ตัวชี้วัด4(รายปี)'!$A$1:$F$53</definedName>
    <definedName name="_xlnm.Print_Area" localSheetId="37">'สมรรถนะที่ 4 ตัวชี้วัด5(รายปี)'!$A$1:$G$53</definedName>
    <definedName name="_xlnm.Print_Area" localSheetId="39">'สมรรถนะที่ 4 ตัวชี้วัด6(รายปี)'!$A$1:$G$53</definedName>
    <definedName name="_xlnm.Print_Area" localSheetId="28">'สมรรถนะที่ 4 ตัวชี้วัดข้อที 1'!$A$1:$L$52</definedName>
    <definedName name="_xlnm.Print_Area" localSheetId="30">'สมรรถนะที่ 4 ตัวชี้วัดข้อที 2'!$A$1:$P$52</definedName>
    <definedName name="_xlnm.Print_Area" localSheetId="32">'สมรรถนะที่ 4 ตัวชี้วัดข้อที 3'!$A$1:$P$53</definedName>
    <definedName name="_xlnm.Print_Area" localSheetId="34">'สมรรถนะที่ 4 ตัวชี้วัดข้อที 4'!$A$1:$L$53</definedName>
    <definedName name="_xlnm.Print_Area" localSheetId="36">'สมรรถนะที่ 4 ตัวชี้วัดข้อที 5'!$A$1:$N$53</definedName>
    <definedName name="_xlnm.Print_Area" localSheetId="38">'สมรรถนะที่ 4 ตัวชี้วัดข้อที 6'!$A$1:$N$53</definedName>
    <definedName name="_xlnm.Print_Area" localSheetId="41">'สมรรถนะที่ 5 ตัวชี้วัด1(รายปี)'!$A$1:$I$53</definedName>
    <definedName name="_xlnm.Print_Area" localSheetId="43">'สมรรถนะที่ 5 ตัวชี้วัด2(รายปี)'!$A$1:$I$53</definedName>
    <definedName name="_xlnm.Print_Area" localSheetId="40">'สมรรถนะที่ 5 ตัวชี้วัดข้อที 1'!$A$1:$R$53</definedName>
    <definedName name="_xlnm.Print_Area" localSheetId="42">'สมรรถนะที่ 5 ตัวชี้วัดข้อที 2'!$A$1:$R$53</definedName>
    <definedName name="_xlnm.Print_Area" localSheetId="10">'สรุปภาพรวม 1 (รายปี)'!$A$1:$AJ$49</definedName>
    <definedName name="_xlnm.Print_Area" localSheetId="4">'สรุปภาพรวม 1 ภาคเรียน1'!$A$1:$AJ$49</definedName>
    <definedName name="_xlnm.Print_Area" localSheetId="7">'สรุปภาพรวม 1 ภาคเรียน2'!$A$1:$AJ$49</definedName>
    <definedName name="_xlnm.Print_Area" localSheetId="11">'สรุปภาพรวม 2 (รายปี)'!$A$1:$O$33</definedName>
    <definedName name="_xlnm.Print_Area" localSheetId="5">'สรุปภาพรวม 2 ภาคเรียน1'!$A$1:$O$33</definedName>
    <definedName name="_xlnm.Print_Area" localSheetId="8">'สรุปภาพรวม 2 ภาคเรียน2'!$A$1:$O$33</definedName>
    <definedName name="_xlnm.Print_Titles" localSheetId="3">บันทึกข้อความภาคเรียน1!$11:$13</definedName>
    <definedName name="_xlnm.Print_Titles" localSheetId="6">บันทึกข้อความภาคเรียน2!$11:$13</definedName>
    <definedName name="_xlnm.Print_Titles" localSheetId="9">บันทึกข้อความรายปี!$11:$13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2" i="45" l="1"/>
  <c r="C32" i="45"/>
  <c r="D32" i="45"/>
  <c r="E32" i="45"/>
  <c r="F32" i="45"/>
  <c r="B33" i="45"/>
  <c r="C33" i="45"/>
  <c r="D33" i="45"/>
  <c r="E33" i="45"/>
  <c r="F33" i="45"/>
  <c r="B34" i="45"/>
  <c r="C34" i="45"/>
  <c r="D34" i="45"/>
  <c r="E34" i="45"/>
  <c r="F34" i="45"/>
  <c r="B35" i="45"/>
  <c r="C35" i="45"/>
  <c r="D35" i="45"/>
  <c r="E35" i="45"/>
  <c r="F35" i="45"/>
  <c r="B36" i="45"/>
  <c r="C36" i="45"/>
  <c r="D36" i="45"/>
  <c r="E36" i="45"/>
  <c r="F36" i="45"/>
  <c r="B37" i="45"/>
  <c r="C37" i="45"/>
  <c r="D37" i="45"/>
  <c r="E37" i="45"/>
  <c r="F37" i="45"/>
  <c r="B38" i="45"/>
  <c r="C38" i="45"/>
  <c r="D38" i="45"/>
  <c r="E38" i="45"/>
  <c r="F38" i="45"/>
  <c r="B39" i="45"/>
  <c r="C39" i="45"/>
  <c r="D39" i="45"/>
  <c r="E39" i="45"/>
  <c r="F39" i="45"/>
  <c r="B40" i="45"/>
  <c r="C40" i="45"/>
  <c r="D40" i="45"/>
  <c r="E40" i="45"/>
  <c r="F40" i="45"/>
  <c r="B41" i="45"/>
  <c r="C41" i="45"/>
  <c r="D41" i="45"/>
  <c r="E41" i="45"/>
  <c r="F41" i="45"/>
  <c r="B42" i="45"/>
  <c r="C42" i="45"/>
  <c r="D42" i="45"/>
  <c r="E42" i="45"/>
  <c r="F42" i="45"/>
  <c r="B43" i="45"/>
  <c r="C43" i="45"/>
  <c r="D43" i="45"/>
  <c r="E43" i="45"/>
  <c r="F43" i="45"/>
  <c r="G32" i="45" l="1"/>
  <c r="AD41" i="45" l="1"/>
  <c r="AC41" i="45"/>
  <c r="Y41" i="45"/>
  <c r="X41" i="45"/>
  <c r="W41" i="45"/>
  <c r="V41" i="45"/>
  <c r="P41" i="45"/>
  <c r="O41" i="45"/>
  <c r="R41" i="45" s="1"/>
  <c r="S41" i="45" s="1"/>
  <c r="AD40" i="45"/>
  <c r="AC40" i="45"/>
  <c r="Y40" i="45"/>
  <c r="X40" i="45"/>
  <c r="W40" i="45"/>
  <c r="V40" i="45"/>
  <c r="P40" i="45"/>
  <c r="O40" i="45"/>
  <c r="R40" i="45" s="1"/>
  <c r="S40" i="45" s="1"/>
  <c r="P43" i="45"/>
  <c r="Q40" i="45" l="1"/>
  <c r="Q41" i="45"/>
  <c r="B43" i="25"/>
  <c r="B42" i="25"/>
  <c r="B41" i="25"/>
  <c r="B40" i="25"/>
  <c r="H41" i="25"/>
  <c r="I41" i="25" s="1"/>
  <c r="G41" i="25"/>
  <c r="H40" i="25"/>
  <c r="I40" i="25" s="1"/>
  <c r="G40" i="25"/>
  <c r="U41" i="45" l="1"/>
  <c r="T41" i="45"/>
  <c r="AA41" i="45" l="1"/>
  <c r="AB41" i="45" s="1"/>
  <c r="Z41" i="45"/>
  <c r="K41" i="45"/>
  <c r="J41" i="45"/>
  <c r="L41" i="45" l="1"/>
  <c r="M41" i="45"/>
  <c r="N41" i="45" s="1"/>
  <c r="B4" i="52"/>
  <c r="L3" i="52"/>
  <c r="I3" i="52"/>
  <c r="E3" i="52"/>
  <c r="B3" i="52"/>
  <c r="B4" i="51"/>
  <c r="M3" i="51"/>
  <c r="I3" i="51"/>
  <c r="E3" i="51"/>
  <c r="B3" i="51"/>
  <c r="M3" i="50"/>
  <c r="I3" i="50"/>
  <c r="E3" i="50"/>
  <c r="B3" i="50"/>
  <c r="B4" i="50"/>
  <c r="G41" i="45" l="1"/>
  <c r="H41" i="45"/>
  <c r="B2" i="42"/>
  <c r="B2" i="41"/>
  <c r="C2" i="40"/>
  <c r="E2" i="40"/>
  <c r="K2" i="23"/>
  <c r="H2" i="23"/>
  <c r="B2" i="34"/>
  <c r="C2" i="33"/>
  <c r="E34" i="48"/>
  <c r="E26" i="48"/>
  <c r="E34" i="47"/>
  <c r="E33" i="47"/>
  <c r="E26" i="47"/>
  <c r="E25" i="47"/>
  <c r="I41" i="45" l="1"/>
  <c r="AE41" i="45" s="1"/>
  <c r="AH41" i="45" s="1"/>
  <c r="D2" i="34"/>
  <c r="A2" i="30"/>
  <c r="D2" i="29"/>
  <c r="D2" i="28"/>
  <c r="T2" i="46"/>
  <c r="A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A3" i="46"/>
  <c r="R2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3" i="45"/>
  <c r="B12" i="45"/>
  <c r="A3" i="45"/>
  <c r="T2" i="45"/>
  <c r="A2" i="45"/>
  <c r="AF41" i="45" l="1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P31" i="25"/>
  <c r="AG41" i="45" l="1"/>
  <c r="AI41" i="45"/>
  <c r="AJ41" i="45" s="1"/>
  <c r="R2" i="5"/>
  <c r="C13" i="42"/>
  <c r="D13" i="42"/>
  <c r="E13" i="42"/>
  <c r="F13" i="42"/>
  <c r="C14" i="42"/>
  <c r="D14" i="42"/>
  <c r="E14" i="42"/>
  <c r="F14" i="42"/>
  <c r="C15" i="42"/>
  <c r="D15" i="42"/>
  <c r="E15" i="42"/>
  <c r="F15" i="42"/>
  <c r="D16" i="42"/>
  <c r="E16" i="42"/>
  <c r="F16" i="42"/>
  <c r="D17" i="42"/>
  <c r="E17" i="42"/>
  <c r="F17" i="42"/>
  <c r="D18" i="42"/>
  <c r="E18" i="42"/>
  <c r="F18" i="42"/>
  <c r="D19" i="42"/>
  <c r="E19" i="42"/>
  <c r="F19" i="42"/>
  <c r="D20" i="42"/>
  <c r="E20" i="42"/>
  <c r="F20" i="42"/>
  <c r="D21" i="42"/>
  <c r="E21" i="42"/>
  <c r="F21" i="42"/>
  <c r="D22" i="42"/>
  <c r="E22" i="42"/>
  <c r="F22" i="42"/>
  <c r="D23" i="42"/>
  <c r="E23" i="42"/>
  <c r="F23" i="42"/>
  <c r="D24" i="42"/>
  <c r="E24" i="42"/>
  <c r="F24" i="42"/>
  <c r="D25" i="42"/>
  <c r="E25" i="42"/>
  <c r="F25" i="42"/>
  <c r="D26" i="42"/>
  <c r="E26" i="42"/>
  <c r="F26" i="42"/>
  <c r="D27" i="42"/>
  <c r="E27" i="42"/>
  <c r="F27" i="42"/>
  <c r="D28" i="42"/>
  <c r="E28" i="42"/>
  <c r="F28" i="42"/>
  <c r="D29" i="42"/>
  <c r="E29" i="42"/>
  <c r="F29" i="42"/>
  <c r="D30" i="42"/>
  <c r="E30" i="42"/>
  <c r="F30" i="42"/>
  <c r="D31" i="42"/>
  <c r="E31" i="42"/>
  <c r="F31" i="42"/>
  <c r="F12" i="42"/>
  <c r="E12" i="42"/>
  <c r="D12" i="42"/>
  <c r="C12" i="42"/>
  <c r="F52" i="42"/>
  <c r="B5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3" i="42"/>
  <c r="B12" i="42"/>
  <c r="A3" i="42"/>
  <c r="E2" i="42"/>
  <c r="C13" i="41"/>
  <c r="D13" i="41"/>
  <c r="E13" i="41"/>
  <c r="F13" i="41"/>
  <c r="C14" i="41"/>
  <c r="D14" i="41"/>
  <c r="E14" i="41"/>
  <c r="F14" i="41"/>
  <c r="C15" i="41"/>
  <c r="D15" i="41"/>
  <c r="E15" i="41"/>
  <c r="F15" i="41"/>
  <c r="C16" i="41"/>
  <c r="D16" i="41"/>
  <c r="E16" i="41"/>
  <c r="F16" i="41"/>
  <c r="C17" i="41"/>
  <c r="D17" i="41"/>
  <c r="E17" i="41"/>
  <c r="F17" i="41"/>
  <c r="C18" i="41"/>
  <c r="D18" i="41"/>
  <c r="E18" i="41"/>
  <c r="F18" i="41"/>
  <c r="C19" i="41"/>
  <c r="D19" i="41"/>
  <c r="E19" i="41"/>
  <c r="F19" i="41"/>
  <c r="C20" i="41"/>
  <c r="D20" i="41"/>
  <c r="E20" i="41"/>
  <c r="F20" i="41"/>
  <c r="C21" i="41"/>
  <c r="D21" i="41"/>
  <c r="E21" i="41"/>
  <c r="F21" i="41"/>
  <c r="C22" i="41"/>
  <c r="D22" i="41"/>
  <c r="E22" i="41"/>
  <c r="F22" i="41"/>
  <c r="C23" i="41"/>
  <c r="D23" i="41"/>
  <c r="E23" i="41"/>
  <c r="F23" i="41"/>
  <c r="C24" i="41"/>
  <c r="D24" i="41"/>
  <c r="E24" i="41"/>
  <c r="F24" i="41"/>
  <c r="C25" i="41"/>
  <c r="D25" i="41"/>
  <c r="E25" i="41"/>
  <c r="F25" i="41"/>
  <c r="C26" i="41"/>
  <c r="D26" i="41"/>
  <c r="E26" i="41"/>
  <c r="F26" i="41"/>
  <c r="C27" i="41"/>
  <c r="D27" i="41"/>
  <c r="E27" i="41"/>
  <c r="F27" i="41"/>
  <c r="C28" i="41"/>
  <c r="D28" i="41"/>
  <c r="E28" i="41"/>
  <c r="F28" i="41"/>
  <c r="C29" i="41"/>
  <c r="D29" i="41"/>
  <c r="E29" i="41"/>
  <c r="F29" i="41"/>
  <c r="C30" i="41"/>
  <c r="D30" i="41"/>
  <c r="E30" i="41"/>
  <c r="F30" i="41"/>
  <c r="C31" i="41"/>
  <c r="D31" i="41"/>
  <c r="E31" i="41"/>
  <c r="F31" i="41"/>
  <c r="F12" i="41"/>
  <c r="E12" i="41"/>
  <c r="D12" i="41"/>
  <c r="C12" i="41"/>
  <c r="F52" i="41"/>
  <c r="B5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B13" i="41"/>
  <c r="B12" i="41"/>
  <c r="A3" i="41"/>
  <c r="E2" i="41"/>
  <c r="C13" i="40"/>
  <c r="D13" i="40"/>
  <c r="C14" i="40"/>
  <c r="D14" i="40"/>
  <c r="C15" i="40"/>
  <c r="D15" i="40"/>
  <c r="C16" i="40"/>
  <c r="D16" i="40"/>
  <c r="C17" i="40"/>
  <c r="C18" i="40"/>
  <c r="D18" i="40"/>
  <c r="C19" i="40"/>
  <c r="C20" i="40"/>
  <c r="C21" i="40"/>
  <c r="C22" i="40"/>
  <c r="C23" i="40"/>
  <c r="C24" i="40"/>
  <c r="C25" i="40"/>
  <c r="C26" i="40"/>
  <c r="D26" i="40"/>
  <c r="D27" i="40"/>
  <c r="C28" i="40"/>
  <c r="D28" i="40"/>
  <c r="C29" i="40"/>
  <c r="D29" i="40"/>
  <c r="C30" i="40"/>
  <c r="D30" i="40"/>
  <c r="C31" i="40"/>
  <c r="D12" i="40"/>
  <c r="C12" i="40"/>
  <c r="D52" i="40"/>
  <c r="B52" i="40"/>
  <c r="B31" i="40"/>
  <c r="B30" i="40"/>
  <c r="B29" i="40"/>
  <c r="B28" i="40"/>
  <c r="B27" i="40"/>
  <c r="B26" i="40"/>
  <c r="B25" i="40"/>
  <c r="B24" i="40"/>
  <c r="B23" i="40"/>
  <c r="B22" i="40"/>
  <c r="B21" i="40"/>
  <c r="B20" i="40"/>
  <c r="B19" i="40"/>
  <c r="B18" i="40"/>
  <c r="B17" i="40"/>
  <c r="B16" i="40"/>
  <c r="B15" i="40"/>
  <c r="B14" i="40"/>
  <c r="B13" i="40"/>
  <c r="B12" i="40"/>
  <c r="A3" i="40"/>
  <c r="C13" i="39"/>
  <c r="D13" i="39"/>
  <c r="C14" i="39"/>
  <c r="D14" i="39"/>
  <c r="C15" i="39"/>
  <c r="D15" i="39"/>
  <c r="C16" i="39"/>
  <c r="D16" i="39"/>
  <c r="C17" i="39"/>
  <c r="D17" i="39"/>
  <c r="C18" i="39"/>
  <c r="D18" i="39"/>
  <c r="C19" i="39"/>
  <c r="D19" i="39"/>
  <c r="C20" i="39"/>
  <c r="D20" i="39"/>
  <c r="C21" i="39"/>
  <c r="D21" i="39"/>
  <c r="C22" i="39"/>
  <c r="D22" i="39"/>
  <c r="C23" i="39"/>
  <c r="D23" i="39"/>
  <c r="C24" i="39"/>
  <c r="D24" i="39"/>
  <c r="C25" i="39"/>
  <c r="D25" i="39"/>
  <c r="C26" i="39"/>
  <c r="D26" i="39"/>
  <c r="C27" i="39"/>
  <c r="D27" i="39"/>
  <c r="C28" i="39"/>
  <c r="D28" i="39"/>
  <c r="C29" i="39"/>
  <c r="D29" i="39"/>
  <c r="C30" i="39"/>
  <c r="D30" i="39"/>
  <c r="C31" i="39"/>
  <c r="D31" i="39"/>
  <c r="D12" i="39"/>
  <c r="C12" i="39"/>
  <c r="D52" i="39"/>
  <c r="B52" i="39"/>
  <c r="B31" i="39"/>
  <c r="B30" i="39"/>
  <c r="B29" i="39"/>
  <c r="B28" i="39"/>
  <c r="B27" i="39"/>
  <c r="B26" i="39"/>
  <c r="B25" i="39"/>
  <c r="B24" i="39"/>
  <c r="B23" i="39"/>
  <c r="B22" i="39"/>
  <c r="B21" i="39"/>
  <c r="B20" i="39"/>
  <c r="B19" i="39"/>
  <c r="B18" i="39"/>
  <c r="B17" i="39"/>
  <c r="B16" i="39"/>
  <c r="B15" i="39"/>
  <c r="B14" i="39"/>
  <c r="B13" i="39"/>
  <c r="B12" i="39"/>
  <c r="A3" i="39"/>
  <c r="C2" i="39"/>
  <c r="A2" i="39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12" i="38"/>
  <c r="C52" i="38"/>
  <c r="B52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A3" i="38"/>
  <c r="C2" i="38"/>
  <c r="A2" i="38"/>
  <c r="C13" i="37"/>
  <c r="D13" i="37"/>
  <c r="E13" i="37"/>
  <c r="C14" i="37"/>
  <c r="D14" i="37"/>
  <c r="E14" i="37"/>
  <c r="C15" i="37"/>
  <c r="D15" i="37"/>
  <c r="E15" i="37"/>
  <c r="C16" i="37"/>
  <c r="D16" i="37"/>
  <c r="E16" i="37"/>
  <c r="C17" i="37"/>
  <c r="D17" i="37"/>
  <c r="E17" i="37"/>
  <c r="C18" i="37"/>
  <c r="D18" i="37"/>
  <c r="E18" i="37"/>
  <c r="C19" i="37"/>
  <c r="D19" i="37"/>
  <c r="E19" i="37"/>
  <c r="C20" i="37"/>
  <c r="D20" i="37"/>
  <c r="E20" i="37"/>
  <c r="C21" i="37"/>
  <c r="D21" i="37"/>
  <c r="E21" i="37"/>
  <c r="C22" i="37"/>
  <c r="D22" i="37"/>
  <c r="E22" i="37"/>
  <c r="C23" i="37"/>
  <c r="D23" i="37"/>
  <c r="E23" i="37"/>
  <c r="C24" i="37"/>
  <c r="D24" i="37"/>
  <c r="E24" i="37"/>
  <c r="C25" i="37"/>
  <c r="D25" i="37"/>
  <c r="E25" i="37"/>
  <c r="C26" i="37"/>
  <c r="D26" i="37"/>
  <c r="E26" i="37"/>
  <c r="C27" i="37"/>
  <c r="D27" i="37"/>
  <c r="E27" i="37"/>
  <c r="C28" i="37"/>
  <c r="D28" i="37"/>
  <c r="E28" i="37"/>
  <c r="C29" i="37"/>
  <c r="D29" i="37"/>
  <c r="E29" i="37"/>
  <c r="C30" i="37"/>
  <c r="D30" i="37"/>
  <c r="E30" i="37"/>
  <c r="C31" i="37"/>
  <c r="D31" i="37"/>
  <c r="E31" i="37"/>
  <c r="E12" i="37"/>
  <c r="D12" i="37"/>
  <c r="C12" i="37"/>
  <c r="E52" i="37"/>
  <c r="B5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A3" i="37"/>
  <c r="D2" i="37"/>
  <c r="A2" i="37"/>
  <c r="C13" i="36"/>
  <c r="D13" i="36"/>
  <c r="E13" i="36"/>
  <c r="C14" i="36"/>
  <c r="D14" i="36"/>
  <c r="E14" i="36"/>
  <c r="C15" i="36"/>
  <c r="D15" i="36"/>
  <c r="E15" i="36"/>
  <c r="C16" i="36"/>
  <c r="D16" i="36"/>
  <c r="E16" i="36"/>
  <c r="C17" i="36"/>
  <c r="D17" i="36"/>
  <c r="E17" i="36"/>
  <c r="C18" i="36"/>
  <c r="D18" i="36"/>
  <c r="E18" i="36"/>
  <c r="C19" i="36"/>
  <c r="D19" i="36"/>
  <c r="E19" i="36"/>
  <c r="C20" i="36"/>
  <c r="D20" i="36"/>
  <c r="E20" i="36"/>
  <c r="C21" i="36"/>
  <c r="D21" i="36"/>
  <c r="E21" i="36"/>
  <c r="C22" i="36"/>
  <c r="D22" i="36"/>
  <c r="E22" i="36"/>
  <c r="C23" i="36"/>
  <c r="D23" i="36"/>
  <c r="E23" i="36"/>
  <c r="C24" i="36"/>
  <c r="D24" i="36"/>
  <c r="E24" i="36"/>
  <c r="C25" i="36"/>
  <c r="D25" i="36"/>
  <c r="E25" i="36"/>
  <c r="C26" i="36"/>
  <c r="D26" i="36"/>
  <c r="E26" i="36"/>
  <c r="C27" i="36"/>
  <c r="D27" i="36"/>
  <c r="E27" i="36"/>
  <c r="C28" i="36"/>
  <c r="D28" i="36"/>
  <c r="E28" i="36"/>
  <c r="C29" i="36"/>
  <c r="D29" i="36"/>
  <c r="E29" i="36"/>
  <c r="C30" i="36"/>
  <c r="D30" i="36"/>
  <c r="E30" i="36"/>
  <c r="C31" i="36"/>
  <c r="D31" i="36"/>
  <c r="E31" i="36"/>
  <c r="E12" i="36"/>
  <c r="D12" i="36"/>
  <c r="C12" i="36"/>
  <c r="E52" i="36"/>
  <c r="B5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A3" i="36"/>
  <c r="D2" i="36"/>
  <c r="A2" i="36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12" i="35"/>
  <c r="C52" i="35"/>
  <c r="B5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A3" i="35"/>
  <c r="C2" i="35"/>
  <c r="A2" i="35"/>
  <c r="C13" i="32"/>
  <c r="D13" i="32"/>
  <c r="E13" i="32"/>
  <c r="C14" i="32"/>
  <c r="D14" i="32"/>
  <c r="E14" i="32"/>
  <c r="C15" i="32"/>
  <c r="D15" i="32"/>
  <c r="E15" i="32"/>
  <c r="C16" i="32"/>
  <c r="D16" i="32"/>
  <c r="E16" i="32"/>
  <c r="C17" i="32"/>
  <c r="D17" i="32"/>
  <c r="E17" i="32"/>
  <c r="C18" i="32"/>
  <c r="D18" i="32"/>
  <c r="E18" i="32"/>
  <c r="C19" i="32"/>
  <c r="D19" i="32"/>
  <c r="E19" i="32"/>
  <c r="C20" i="32"/>
  <c r="D20" i="32"/>
  <c r="E20" i="32"/>
  <c r="C21" i="32"/>
  <c r="D21" i="32"/>
  <c r="E21" i="32"/>
  <c r="C22" i="32"/>
  <c r="D22" i="32"/>
  <c r="E22" i="32"/>
  <c r="C23" i="32"/>
  <c r="D23" i="32"/>
  <c r="E23" i="32"/>
  <c r="C24" i="32"/>
  <c r="D24" i="32"/>
  <c r="E24" i="32"/>
  <c r="C25" i="32"/>
  <c r="D25" i="32"/>
  <c r="E25" i="32"/>
  <c r="C26" i="32"/>
  <c r="D26" i="32"/>
  <c r="E26" i="32"/>
  <c r="C27" i="32"/>
  <c r="D27" i="32"/>
  <c r="E27" i="32"/>
  <c r="C28" i="32"/>
  <c r="D28" i="32"/>
  <c r="E28" i="32"/>
  <c r="C29" i="32"/>
  <c r="D29" i="32"/>
  <c r="E29" i="32"/>
  <c r="C30" i="32"/>
  <c r="D30" i="32"/>
  <c r="E30" i="32"/>
  <c r="C31" i="32"/>
  <c r="D31" i="32"/>
  <c r="E31" i="32"/>
  <c r="C13" i="31"/>
  <c r="D13" i="31"/>
  <c r="E13" i="31"/>
  <c r="C14" i="31"/>
  <c r="D14" i="31"/>
  <c r="E14" i="31"/>
  <c r="C15" i="31"/>
  <c r="D15" i="31"/>
  <c r="E15" i="31"/>
  <c r="C16" i="31"/>
  <c r="D16" i="31"/>
  <c r="E16" i="31"/>
  <c r="C17" i="31"/>
  <c r="D17" i="31"/>
  <c r="E17" i="31"/>
  <c r="C18" i="31"/>
  <c r="D18" i="31"/>
  <c r="E18" i="31"/>
  <c r="C19" i="31"/>
  <c r="D19" i="31"/>
  <c r="E19" i="31"/>
  <c r="C20" i="31"/>
  <c r="D20" i="31"/>
  <c r="E20" i="31"/>
  <c r="C21" i="31"/>
  <c r="D21" i="31"/>
  <c r="E21" i="31"/>
  <c r="C22" i="31"/>
  <c r="D22" i="31"/>
  <c r="E22" i="31"/>
  <c r="C23" i="31"/>
  <c r="D23" i="31"/>
  <c r="E23" i="31"/>
  <c r="C24" i="31"/>
  <c r="D24" i="31"/>
  <c r="E24" i="31"/>
  <c r="C25" i="31"/>
  <c r="D25" i="31"/>
  <c r="E25" i="31"/>
  <c r="C26" i="31"/>
  <c r="D26" i="31"/>
  <c r="E26" i="31"/>
  <c r="C27" i="31"/>
  <c r="D27" i="31"/>
  <c r="E27" i="31"/>
  <c r="C28" i="31"/>
  <c r="D28" i="31"/>
  <c r="E28" i="31"/>
  <c r="C29" i="31"/>
  <c r="D29" i="31"/>
  <c r="E29" i="31"/>
  <c r="C30" i="31"/>
  <c r="D30" i="31"/>
  <c r="E30" i="31"/>
  <c r="C31" i="31"/>
  <c r="D31" i="31"/>
  <c r="E31" i="31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13" i="29"/>
  <c r="D13" i="29"/>
  <c r="C14" i="29"/>
  <c r="D14" i="29"/>
  <c r="C15" i="29"/>
  <c r="D15" i="29"/>
  <c r="C16" i="29"/>
  <c r="D16" i="29"/>
  <c r="C17" i="29"/>
  <c r="D17" i="29"/>
  <c r="C18" i="29"/>
  <c r="D18" i="29"/>
  <c r="C19" i="29"/>
  <c r="D19" i="29"/>
  <c r="C20" i="29"/>
  <c r="D20" i="29"/>
  <c r="C21" i="29"/>
  <c r="D21" i="29"/>
  <c r="C22" i="29"/>
  <c r="D22" i="29"/>
  <c r="C23" i="29"/>
  <c r="D23" i="29"/>
  <c r="C24" i="29"/>
  <c r="D24" i="29"/>
  <c r="C25" i="29"/>
  <c r="D25" i="29"/>
  <c r="C26" i="29"/>
  <c r="D26" i="29"/>
  <c r="C27" i="29"/>
  <c r="D27" i="29"/>
  <c r="C28" i="29"/>
  <c r="D28" i="29"/>
  <c r="C29" i="29"/>
  <c r="D29" i="29"/>
  <c r="C30" i="29"/>
  <c r="D30" i="29"/>
  <c r="C31" i="29"/>
  <c r="D31" i="29"/>
  <c r="C13" i="28"/>
  <c r="D13" i="28"/>
  <c r="C14" i="28"/>
  <c r="D14" i="28"/>
  <c r="C15" i="28"/>
  <c r="D15" i="28"/>
  <c r="C16" i="28"/>
  <c r="D16" i="28"/>
  <c r="C17" i="28"/>
  <c r="D17" i="28"/>
  <c r="C18" i="28"/>
  <c r="D18" i="28"/>
  <c r="C19" i="28"/>
  <c r="D19" i="28"/>
  <c r="C20" i="28"/>
  <c r="D20" i="28"/>
  <c r="C21" i="28"/>
  <c r="D21" i="28"/>
  <c r="C22" i="28"/>
  <c r="D22" i="28"/>
  <c r="C23" i="28"/>
  <c r="D23" i="28"/>
  <c r="C24" i="28"/>
  <c r="D24" i="28"/>
  <c r="C25" i="28"/>
  <c r="D25" i="28"/>
  <c r="C26" i="28"/>
  <c r="D26" i="28"/>
  <c r="C27" i="28"/>
  <c r="D27" i="28"/>
  <c r="C28" i="28"/>
  <c r="D28" i="28"/>
  <c r="C29" i="28"/>
  <c r="D29" i="28"/>
  <c r="C30" i="28"/>
  <c r="D30" i="28"/>
  <c r="C31" i="28"/>
  <c r="D31" i="28"/>
  <c r="C13" i="27"/>
  <c r="D13" i="27"/>
  <c r="E13" i="27"/>
  <c r="F13" i="27"/>
  <c r="C14" i="27"/>
  <c r="D14" i="27"/>
  <c r="E14" i="27"/>
  <c r="F14" i="27"/>
  <c r="C15" i="27"/>
  <c r="D15" i="27"/>
  <c r="E15" i="27"/>
  <c r="F15" i="27"/>
  <c r="C16" i="27"/>
  <c r="D16" i="27"/>
  <c r="E16" i="27"/>
  <c r="F16" i="27"/>
  <c r="C17" i="27"/>
  <c r="D17" i="27"/>
  <c r="E17" i="27"/>
  <c r="F17" i="27"/>
  <c r="C18" i="27"/>
  <c r="D18" i="27"/>
  <c r="E18" i="27"/>
  <c r="F18" i="27"/>
  <c r="C19" i="27"/>
  <c r="D19" i="27"/>
  <c r="E19" i="27"/>
  <c r="F19" i="27"/>
  <c r="C20" i="27"/>
  <c r="D20" i="27"/>
  <c r="E20" i="27"/>
  <c r="F20" i="27"/>
  <c r="C21" i="27"/>
  <c r="D21" i="27"/>
  <c r="E21" i="27"/>
  <c r="F21" i="27"/>
  <c r="C22" i="27"/>
  <c r="D22" i="27"/>
  <c r="E22" i="27"/>
  <c r="F22" i="27"/>
  <c r="C23" i="27"/>
  <c r="D23" i="27"/>
  <c r="E23" i="27"/>
  <c r="F23" i="27"/>
  <c r="C24" i="27"/>
  <c r="D24" i="27"/>
  <c r="E24" i="27"/>
  <c r="F24" i="27"/>
  <c r="C25" i="27"/>
  <c r="D25" i="27"/>
  <c r="E25" i="27"/>
  <c r="F25" i="27"/>
  <c r="C26" i="27"/>
  <c r="D26" i="27"/>
  <c r="E26" i="27"/>
  <c r="F26" i="27"/>
  <c r="C27" i="27"/>
  <c r="D27" i="27"/>
  <c r="E27" i="27"/>
  <c r="F27" i="27"/>
  <c r="C28" i="27"/>
  <c r="D28" i="27"/>
  <c r="E28" i="27"/>
  <c r="F28" i="27"/>
  <c r="C29" i="27"/>
  <c r="D29" i="27"/>
  <c r="E29" i="27"/>
  <c r="F29" i="27"/>
  <c r="C30" i="27"/>
  <c r="D30" i="27"/>
  <c r="E30" i="27"/>
  <c r="F30" i="27"/>
  <c r="C31" i="27"/>
  <c r="D31" i="27"/>
  <c r="E31" i="27"/>
  <c r="F31" i="27"/>
  <c r="C13" i="33"/>
  <c r="D13" i="33"/>
  <c r="E13" i="33"/>
  <c r="F13" i="33"/>
  <c r="C14" i="33"/>
  <c r="D14" i="33"/>
  <c r="E14" i="33"/>
  <c r="F14" i="33"/>
  <c r="C15" i="33"/>
  <c r="D15" i="33"/>
  <c r="E15" i="33"/>
  <c r="F15" i="33"/>
  <c r="C16" i="33"/>
  <c r="D16" i="33"/>
  <c r="E16" i="33"/>
  <c r="F16" i="33"/>
  <c r="C17" i="33"/>
  <c r="D17" i="33"/>
  <c r="E17" i="33"/>
  <c r="F17" i="33"/>
  <c r="C18" i="33"/>
  <c r="D18" i="33"/>
  <c r="E18" i="33"/>
  <c r="F18" i="33"/>
  <c r="C19" i="33"/>
  <c r="D19" i="33"/>
  <c r="E19" i="33"/>
  <c r="F19" i="33"/>
  <c r="C20" i="33"/>
  <c r="D20" i="33"/>
  <c r="E20" i="33"/>
  <c r="F20" i="33"/>
  <c r="C21" i="33"/>
  <c r="D21" i="33"/>
  <c r="E21" i="33"/>
  <c r="F21" i="33"/>
  <c r="C22" i="33"/>
  <c r="D22" i="33"/>
  <c r="E22" i="33"/>
  <c r="F22" i="33"/>
  <c r="C23" i="33"/>
  <c r="D23" i="33"/>
  <c r="E23" i="33"/>
  <c r="F23" i="33"/>
  <c r="C24" i="33"/>
  <c r="D24" i="33"/>
  <c r="E24" i="33"/>
  <c r="F24" i="33"/>
  <c r="C25" i="33"/>
  <c r="D25" i="33"/>
  <c r="E25" i="33"/>
  <c r="F25" i="33"/>
  <c r="C26" i="33"/>
  <c r="D26" i="33"/>
  <c r="E26" i="33"/>
  <c r="F26" i="33"/>
  <c r="C27" i="33"/>
  <c r="D27" i="33"/>
  <c r="E27" i="33"/>
  <c r="F27" i="33"/>
  <c r="C28" i="33"/>
  <c r="D28" i="33"/>
  <c r="E28" i="33"/>
  <c r="F28" i="33"/>
  <c r="C29" i="33"/>
  <c r="D29" i="33"/>
  <c r="E29" i="33"/>
  <c r="F29" i="33"/>
  <c r="C30" i="33"/>
  <c r="D30" i="33"/>
  <c r="E30" i="33"/>
  <c r="F30" i="33"/>
  <c r="C31" i="33"/>
  <c r="D31" i="33"/>
  <c r="E31" i="33"/>
  <c r="F31" i="33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12" i="34"/>
  <c r="C52" i="34"/>
  <c r="B5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A3" i="34"/>
  <c r="F12" i="33"/>
  <c r="E12" i="33"/>
  <c r="D12" i="33"/>
  <c r="C12" i="33"/>
  <c r="F52" i="33"/>
  <c r="B5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A3" i="33"/>
  <c r="E2" i="33"/>
  <c r="E12" i="32"/>
  <c r="D12" i="32"/>
  <c r="C12" i="32"/>
  <c r="E52" i="32"/>
  <c r="B5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A3" i="32"/>
  <c r="D2" i="32"/>
  <c r="A2" i="32"/>
  <c r="E12" i="31"/>
  <c r="D12" i="31"/>
  <c r="C12" i="31"/>
  <c r="E52" i="31"/>
  <c r="B5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A3" i="31"/>
  <c r="D2" i="31"/>
  <c r="A2" i="31"/>
  <c r="C12" i="30"/>
  <c r="C52" i="30"/>
  <c r="B5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A3" i="30"/>
  <c r="C2" i="30"/>
  <c r="D12" i="29"/>
  <c r="C12" i="29"/>
  <c r="D52" i="29"/>
  <c r="B52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A3" i="29"/>
  <c r="A2" i="29"/>
  <c r="D12" i="28"/>
  <c r="C12" i="28"/>
  <c r="D52" i="28"/>
  <c r="B5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A3" i="28"/>
  <c r="A2" i="28"/>
  <c r="F12" i="27"/>
  <c r="E12" i="27"/>
  <c r="D12" i="27"/>
  <c r="C12" i="27"/>
  <c r="F52" i="27"/>
  <c r="B52" i="27"/>
  <c r="B31" i="27"/>
  <c r="B30" i="27"/>
  <c r="B29" i="27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A3" i="27"/>
  <c r="E2" i="27"/>
  <c r="A2" i="27"/>
  <c r="O52" i="26"/>
  <c r="K52" i="26"/>
  <c r="F52" i="26"/>
  <c r="B52" i="26"/>
  <c r="Q31" i="26"/>
  <c r="P31" i="26"/>
  <c r="K31" i="26"/>
  <c r="H31" i="26"/>
  <c r="G31" i="26"/>
  <c r="B31" i="26"/>
  <c r="Q30" i="26"/>
  <c r="P30" i="26"/>
  <c r="K30" i="26"/>
  <c r="H30" i="26"/>
  <c r="G30" i="26"/>
  <c r="B30" i="26"/>
  <c r="Q29" i="26"/>
  <c r="P29" i="26"/>
  <c r="K29" i="26"/>
  <c r="H29" i="26"/>
  <c r="G29" i="26"/>
  <c r="B29" i="26"/>
  <c r="Q28" i="26"/>
  <c r="P28" i="26"/>
  <c r="K28" i="26"/>
  <c r="H28" i="26"/>
  <c r="G28" i="26"/>
  <c r="B28" i="26"/>
  <c r="Q27" i="26"/>
  <c r="P27" i="26"/>
  <c r="K27" i="26"/>
  <c r="H27" i="26"/>
  <c r="G27" i="26"/>
  <c r="B27" i="26"/>
  <c r="Q26" i="26"/>
  <c r="P26" i="26"/>
  <c r="K26" i="26"/>
  <c r="H26" i="26"/>
  <c r="G26" i="26"/>
  <c r="B26" i="26"/>
  <c r="Q25" i="26"/>
  <c r="P25" i="26"/>
  <c r="K25" i="26"/>
  <c r="H25" i="26"/>
  <c r="G25" i="26"/>
  <c r="B25" i="26"/>
  <c r="Q24" i="26"/>
  <c r="P24" i="26"/>
  <c r="K24" i="26"/>
  <c r="H24" i="26"/>
  <c r="G24" i="26"/>
  <c r="B24" i="26"/>
  <c r="Q23" i="26"/>
  <c r="P23" i="26"/>
  <c r="K23" i="26"/>
  <c r="H23" i="26"/>
  <c r="G23" i="26"/>
  <c r="B23" i="26"/>
  <c r="Q22" i="26"/>
  <c r="P22" i="26"/>
  <c r="K22" i="26"/>
  <c r="H22" i="26"/>
  <c r="G22" i="26"/>
  <c r="B22" i="26"/>
  <c r="Q21" i="26"/>
  <c r="P21" i="26"/>
  <c r="K21" i="26"/>
  <c r="H21" i="26"/>
  <c r="G21" i="26"/>
  <c r="B21" i="26"/>
  <c r="Q20" i="26"/>
  <c r="P20" i="26"/>
  <c r="K20" i="26"/>
  <c r="H20" i="26"/>
  <c r="G20" i="26"/>
  <c r="B20" i="26"/>
  <c r="Q19" i="26"/>
  <c r="P19" i="26"/>
  <c r="K19" i="26"/>
  <c r="H19" i="26"/>
  <c r="G19" i="26"/>
  <c r="B19" i="26"/>
  <c r="Q18" i="26"/>
  <c r="P18" i="26"/>
  <c r="K18" i="26"/>
  <c r="H18" i="26"/>
  <c r="G18" i="26"/>
  <c r="B18" i="26"/>
  <c r="Q17" i="26"/>
  <c r="P17" i="26"/>
  <c r="K17" i="26"/>
  <c r="H17" i="26"/>
  <c r="G17" i="26"/>
  <c r="B17" i="26"/>
  <c r="Q16" i="26"/>
  <c r="P16" i="26"/>
  <c r="K16" i="26"/>
  <c r="H16" i="26"/>
  <c r="G16" i="26"/>
  <c r="B16" i="26"/>
  <c r="Q15" i="26"/>
  <c r="P15" i="26"/>
  <c r="K15" i="26"/>
  <c r="H15" i="26"/>
  <c r="G15" i="26"/>
  <c r="B15" i="26"/>
  <c r="Q14" i="26"/>
  <c r="P14" i="26"/>
  <c r="K14" i="26"/>
  <c r="H14" i="26"/>
  <c r="G14" i="26"/>
  <c r="B14" i="26"/>
  <c r="Q13" i="26"/>
  <c r="P13" i="26"/>
  <c r="K13" i="26"/>
  <c r="H13" i="26"/>
  <c r="G13" i="26"/>
  <c r="B13" i="26"/>
  <c r="Q12" i="26"/>
  <c r="P12" i="26"/>
  <c r="K12" i="26"/>
  <c r="H12" i="26"/>
  <c r="G12" i="26"/>
  <c r="B12" i="26"/>
  <c r="O6" i="26"/>
  <c r="N6" i="26"/>
  <c r="M6" i="26"/>
  <c r="L6" i="26"/>
  <c r="J3" i="26"/>
  <c r="A3" i="26"/>
  <c r="O2" i="26"/>
  <c r="J2" i="26"/>
  <c r="F2" i="26"/>
  <c r="A2" i="26"/>
  <c r="O52" i="25"/>
  <c r="K52" i="25"/>
  <c r="F52" i="25"/>
  <c r="B52" i="25"/>
  <c r="H43" i="25"/>
  <c r="AC43" i="45" s="1"/>
  <c r="G43" i="25"/>
  <c r="H42" i="25"/>
  <c r="AC42" i="45" s="1"/>
  <c r="G42" i="25"/>
  <c r="H39" i="25"/>
  <c r="AC39" i="45" s="1"/>
  <c r="G39" i="25"/>
  <c r="B39" i="25"/>
  <c r="H38" i="25"/>
  <c r="AC38" i="45" s="1"/>
  <c r="G38" i="25"/>
  <c r="B38" i="25"/>
  <c r="H37" i="25"/>
  <c r="AC37" i="45" s="1"/>
  <c r="G37" i="25"/>
  <c r="B37" i="25"/>
  <c r="H36" i="25"/>
  <c r="AC36" i="45" s="1"/>
  <c r="G36" i="25"/>
  <c r="B36" i="25"/>
  <c r="H35" i="25"/>
  <c r="AC35" i="45" s="1"/>
  <c r="G35" i="25"/>
  <c r="B35" i="25"/>
  <c r="H34" i="25"/>
  <c r="G34" i="25"/>
  <c r="B34" i="25"/>
  <c r="H33" i="25"/>
  <c r="G33" i="25"/>
  <c r="B33" i="25"/>
  <c r="H32" i="25"/>
  <c r="AC32" i="45" s="1"/>
  <c r="G32" i="25"/>
  <c r="B32" i="25"/>
  <c r="Q31" i="25"/>
  <c r="K31" i="25"/>
  <c r="H31" i="25"/>
  <c r="AC31" i="45" s="1"/>
  <c r="G31" i="25"/>
  <c r="G31" i="41" s="1"/>
  <c r="B31" i="25"/>
  <c r="Q30" i="25"/>
  <c r="P30" i="25"/>
  <c r="K30" i="25"/>
  <c r="H30" i="25"/>
  <c r="G30" i="25"/>
  <c r="B30" i="25"/>
  <c r="Q29" i="25"/>
  <c r="P29" i="25"/>
  <c r="K29" i="25"/>
  <c r="H29" i="25"/>
  <c r="G29" i="25"/>
  <c r="B29" i="25"/>
  <c r="Q28" i="25"/>
  <c r="P28" i="25"/>
  <c r="K28" i="25"/>
  <c r="H28" i="25"/>
  <c r="AC28" i="45" s="1"/>
  <c r="G28" i="25"/>
  <c r="B28" i="25"/>
  <c r="Q27" i="25"/>
  <c r="P27" i="25"/>
  <c r="K27" i="25"/>
  <c r="H27" i="25"/>
  <c r="AC27" i="45" s="1"/>
  <c r="G27" i="25"/>
  <c r="B27" i="25"/>
  <c r="Q26" i="25"/>
  <c r="P26" i="25"/>
  <c r="K26" i="25"/>
  <c r="H26" i="25"/>
  <c r="G26" i="25"/>
  <c r="B26" i="25"/>
  <c r="Q25" i="25"/>
  <c r="P25" i="25"/>
  <c r="K25" i="25"/>
  <c r="H25" i="25"/>
  <c r="G25" i="25"/>
  <c r="B25" i="25"/>
  <c r="Q24" i="25"/>
  <c r="P24" i="25"/>
  <c r="K24" i="25"/>
  <c r="H24" i="25"/>
  <c r="AC24" i="45" s="1"/>
  <c r="G24" i="25"/>
  <c r="B24" i="25"/>
  <c r="Q23" i="25"/>
  <c r="P23" i="25"/>
  <c r="K23" i="25"/>
  <c r="H23" i="25"/>
  <c r="AC23" i="45" s="1"/>
  <c r="G23" i="25"/>
  <c r="B23" i="25"/>
  <c r="Q22" i="25"/>
  <c r="P22" i="25"/>
  <c r="K22" i="25"/>
  <c r="H22" i="25"/>
  <c r="AC22" i="45" s="1"/>
  <c r="G22" i="25"/>
  <c r="B22" i="25"/>
  <c r="Q21" i="25"/>
  <c r="P21" i="25"/>
  <c r="K21" i="25"/>
  <c r="H21" i="25"/>
  <c r="AC21" i="45" s="1"/>
  <c r="G21" i="25"/>
  <c r="B21" i="25"/>
  <c r="Q20" i="25"/>
  <c r="P20" i="25"/>
  <c r="K20" i="25"/>
  <c r="H20" i="25"/>
  <c r="AC20" i="45" s="1"/>
  <c r="G20" i="25"/>
  <c r="B20" i="25"/>
  <c r="Q19" i="25"/>
  <c r="P19" i="25"/>
  <c r="K19" i="25"/>
  <c r="H19" i="25"/>
  <c r="AC19" i="45" s="1"/>
  <c r="G19" i="25"/>
  <c r="B19" i="25"/>
  <c r="Q18" i="25"/>
  <c r="P18" i="25"/>
  <c r="K18" i="25"/>
  <c r="H18" i="25"/>
  <c r="AC18" i="45" s="1"/>
  <c r="G18" i="25"/>
  <c r="B18" i="25"/>
  <c r="Q17" i="25"/>
  <c r="P17" i="25"/>
  <c r="K17" i="25"/>
  <c r="H17" i="25"/>
  <c r="G17" i="25"/>
  <c r="B17" i="25"/>
  <c r="Q16" i="25"/>
  <c r="P16" i="25"/>
  <c r="K16" i="25"/>
  <c r="H16" i="25"/>
  <c r="AC16" i="45" s="1"/>
  <c r="G16" i="25"/>
  <c r="B16" i="25"/>
  <c r="Q15" i="25"/>
  <c r="P15" i="25"/>
  <c r="K15" i="25"/>
  <c r="H15" i="25"/>
  <c r="AC15" i="45" s="1"/>
  <c r="G15" i="25"/>
  <c r="B15" i="25"/>
  <c r="Q14" i="25"/>
  <c r="P14" i="25"/>
  <c r="K14" i="25"/>
  <c r="H14" i="25"/>
  <c r="AC14" i="45" s="1"/>
  <c r="G14" i="25"/>
  <c r="B14" i="25"/>
  <c r="Q13" i="25"/>
  <c r="P13" i="25"/>
  <c r="K13" i="25"/>
  <c r="H13" i="25"/>
  <c r="AC13" i="45" s="1"/>
  <c r="G13" i="25"/>
  <c r="B13" i="25"/>
  <c r="Q12" i="25"/>
  <c r="P12" i="25"/>
  <c r="K12" i="25"/>
  <c r="H12" i="25"/>
  <c r="AC12" i="45" s="1"/>
  <c r="G12" i="25"/>
  <c r="B12" i="25"/>
  <c r="O6" i="25"/>
  <c r="N6" i="25"/>
  <c r="M6" i="25"/>
  <c r="L6" i="25"/>
  <c r="J3" i="25"/>
  <c r="A3" i="25"/>
  <c r="O2" i="25"/>
  <c r="J2" i="25"/>
  <c r="F2" i="25"/>
  <c r="A2" i="25"/>
  <c r="K52" i="24"/>
  <c r="I52" i="24"/>
  <c r="D52" i="24"/>
  <c r="B52" i="24"/>
  <c r="M31" i="24"/>
  <c r="L31" i="24"/>
  <c r="I31" i="24"/>
  <c r="F31" i="24"/>
  <c r="E31" i="24"/>
  <c r="B31" i="24"/>
  <c r="M30" i="24"/>
  <c r="L30" i="24"/>
  <c r="I30" i="24"/>
  <c r="F30" i="24"/>
  <c r="E30" i="24"/>
  <c r="B30" i="24"/>
  <c r="M29" i="24"/>
  <c r="L29" i="24"/>
  <c r="I29" i="24"/>
  <c r="F29" i="24"/>
  <c r="E29" i="24"/>
  <c r="B29" i="24"/>
  <c r="M28" i="24"/>
  <c r="L28" i="24"/>
  <c r="I28" i="24"/>
  <c r="F28" i="24"/>
  <c r="E28" i="24"/>
  <c r="B28" i="24"/>
  <c r="M27" i="24"/>
  <c r="L27" i="24"/>
  <c r="I27" i="24"/>
  <c r="F27" i="24"/>
  <c r="E27" i="24"/>
  <c r="B27" i="24"/>
  <c r="M26" i="24"/>
  <c r="L26" i="24"/>
  <c r="I26" i="24"/>
  <c r="F26" i="24"/>
  <c r="E26" i="24"/>
  <c r="B26" i="24"/>
  <c r="M25" i="24"/>
  <c r="L25" i="24"/>
  <c r="I25" i="24"/>
  <c r="F25" i="24"/>
  <c r="E25" i="24"/>
  <c r="B25" i="24"/>
  <c r="M24" i="24"/>
  <c r="L24" i="24"/>
  <c r="I24" i="24"/>
  <c r="F24" i="24"/>
  <c r="E24" i="24"/>
  <c r="B24" i="24"/>
  <c r="M23" i="24"/>
  <c r="Y23" i="46" s="1"/>
  <c r="L23" i="24"/>
  <c r="I23" i="24"/>
  <c r="F23" i="24"/>
  <c r="E23" i="24"/>
  <c r="B23" i="24"/>
  <c r="M22" i="24"/>
  <c r="L22" i="24"/>
  <c r="I22" i="24"/>
  <c r="F22" i="24"/>
  <c r="E22" i="24"/>
  <c r="B22" i="24"/>
  <c r="M21" i="24"/>
  <c r="L21" i="24"/>
  <c r="I21" i="24"/>
  <c r="F21" i="24"/>
  <c r="E21" i="24"/>
  <c r="B21" i="24"/>
  <c r="M20" i="24"/>
  <c r="Y20" i="46" s="1"/>
  <c r="L20" i="24"/>
  <c r="I20" i="24"/>
  <c r="F20" i="24"/>
  <c r="E20" i="24"/>
  <c r="B20" i="24"/>
  <c r="M19" i="24"/>
  <c r="L19" i="24"/>
  <c r="I19" i="24"/>
  <c r="F19" i="24"/>
  <c r="E19" i="24"/>
  <c r="B19" i="24"/>
  <c r="M18" i="24"/>
  <c r="L18" i="24"/>
  <c r="I18" i="24"/>
  <c r="F18" i="24"/>
  <c r="E18" i="24"/>
  <c r="B18" i="24"/>
  <c r="M17" i="24"/>
  <c r="L17" i="24"/>
  <c r="I17" i="24"/>
  <c r="F17" i="24"/>
  <c r="E17" i="24"/>
  <c r="B17" i="24"/>
  <c r="M16" i="24"/>
  <c r="Y16" i="46" s="1"/>
  <c r="L16" i="24"/>
  <c r="I16" i="24"/>
  <c r="F16" i="24"/>
  <c r="E16" i="24"/>
  <c r="B16" i="24"/>
  <c r="M15" i="24"/>
  <c r="Y15" i="46" s="1"/>
  <c r="L15" i="24"/>
  <c r="I15" i="24"/>
  <c r="F15" i="24"/>
  <c r="E15" i="24"/>
  <c r="B15" i="24"/>
  <c r="M14" i="24"/>
  <c r="L14" i="24"/>
  <c r="I14" i="24"/>
  <c r="F14" i="24"/>
  <c r="E14" i="24"/>
  <c r="E14" i="40" s="1"/>
  <c r="B14" i="24"/>
  <c r="M13" i="24"/>
  <c r="L13" i="24"/>
  <c r="I13" i="24"/>
  <c r="F13" i="24"/>
  <c r="E13" i="24"/>
  <c r="B13" i="24"/>
  <c r="N12" i="24"/>
  <c r="M12" i="24"/>
  <c r="L12" i="24"/>
  <c r="I12" i="24"/>
  <c r="F12" i="24"/>
  <c r="E12" i="24"/>
  <c r="B12" i="24"/>
  <c r="K6" i="24"/>
  <c r="J6" i="24"/>
  <c r="H3" i="24"/>
  <c r="A3" i="24"/>
  <c r="K2" i="24"/>
  <c r="H2" i="24"/>
  <c r="D2" i="24"/>
  <c r="A2" i="24"/>
  <c r="K52" i="23"/>
  <c r="I52" i="23"/>
  <c r="D52" i="23"/>
  <c r="B52" i="23"/>
  <c r="M31" i="23"/>
  <c r="L31" i="23"/>
  <c r="I31" i="23"/>
  <c r="F31" i="23"/>
  <c r="E31" i="23"/>
  <c r="B31" i="23"/>
  <c r="M30" i="23"/>
  <c r="L30" i="23"/>
  <c r="I30" i="23"/>
  <c r="F30" i="23"/>
  <c r="E30" i="23"/>
  <c r="B30" i="23"/>
  <c r="M29" i="23"/>
  <c r="L29" i="23"/>
  <c r="I29" i="23"/>
  <c r="F29" i="23"/>
  <c r="E29" i="23"/>
  <c r="B29" i="23"/>
  <c r="M28" i="23"/>
  <c r="L28" i="23"/>
  <c r="I28" i="23"/>
  <c r="F28" i="23"/>
  <c r="E28" i="23"/>
  <c r="B28" i="23"/>
  <c r="M27" i="23"/>
  <c r="L27" i="23"/>
  <c r="I27" i="23"/>
  <c r="F27" i="23"/>
  <c r="E27" i="23"/>
  <c r="B27" i="23"/>
  <c r="M26" i="23"/>
  <c r="L26" i="23"/>
  <c r="I26" i="23"/>
  <c r="F26" i="23"/>
  <c r="E26" i="23"/>
  <c r="B26" i="23"/>
  <c r="M25" i="23"/>
  <c r="L25" i="23"/>
  <c r="I25" i="23"/>
  <c r="F25" i="23"/>
  <c r="E25" i="23"/>
  <c r="B25" i="23"/>
  <c r="M24" i="23"/>
  <c r="L24" i="23"/>
  <c r="I24" i="23"/>
  <c r="F24" i="23"/>
  <c r="E24" i="23"/>
  <c r="B24" i="23"/>
  <c r="M23" i="23"/>
  <c r="L23" i="23"/>
  <c r="I23" i="23"/>
  <c r="F23" i="23"/>
  <c r="E23" i="23"/>
  <c r="B23" i="23"/>
  <c r="M22" i="23"/>
  <c r="L22" i="23"/>
  <c r="I22" i="23"/>
  <c r="F22" i="23"/>
  <c r="E22" i="23"/>
  <c r="B22" i="23"/>
  <c r="M21" i="23"/>
  <c r="L21" i="23"/>
  <c r="I21" i="23"/>
  <c r="F21" i="23"/>
  <c r="E21" i="23"/>
  <c r="B21" i="23"/>
  <c r="M20" i="23"/>
  <c r="L20" i="23"/>
  <c r="I20" i="23"/>
  <c r="F20" i="23"/>
  <c r="E20" i="23"/>
  <c r="B20" i="23"/>
  <c r="M19" i="23"/>
  <c r="L19" i="23"/>
  <c r="I19" i="23"/>
  <c r="F19" i="23"/>
  <c r="E19" i="23"/>
  <c r="B19" i="23"/>
  <c r="M18" i="23"/>
  <c r="L18" i="23"/>
  <c r="I18" i="23"/>
  <c r="F18" i="23"/>
  <c r="E18" i="23"/>
  <c r="B18" i="23"/>
  <c r="M17" i="23"/>
  <c r="L17" i="23"/>
  <c r="I17" i="23"/>
  <c r="F17" i="23"/>
  <c r="E17" i="23"/>
  <c r="B17" i="23"/>
  <c r="M16" i="23"/>
  <c r="L16" i="23"/>
  <c r="I16" i="23"/>
  <c r="F16" i="23"/>
  <c r="E16" i="23"/>
  <c r="B16" i="23"/>
  <c r="M15" i="23"/>
  <c r="L15" i="23"/>
  <c r="I15" i="23"/>
  <c r="F15" i="23"/>
  <c r="E15" i="23"/>
  <c r="B15" i="23"/>
  <c r="M14" i="23"/>
  <c r="L14" i="23"/>
  <c r="I14" i="23"/>
  <c r="F14" i="23"/>
  <c r="E14" i="23"/>
  <c r="B14" i="23"/>
  <c r="M13" i="23"/>
  <c r="L13" i="23"/>
  <c r="I13" i="23"/>
  <c r="F13" i="23"/>
  <c r="E13" i="23"/>
  <c r="B13" i="23"/>
  <c r="M12" i="23"/>
  <c r="L12" i="23"/>
  <c r="I12" i="23"/>
  <c r="F12" i="23"/>
  <c r="E12" i="23"/>
  <c r="B12" i="23"/>
  <c r="K6" i="23"/>
  <c r="J6" i="23"/>
  <c r="H3" i="23"/>
  <c r="A3" i="23"/>
  <c r="D2" i="23"/>
  <c r="A2" i="23"/>
  <c r="I52" i="22"/>
  <c r="H52" i="22"/>
  <c r="C52" i="22"/>
  <c r="B52" i="22"/>
  <c r="K31" i="22"/>
  <c r="J31" i="22"/>
  <c r="H31" i="22"/>
  <c r="E31" i="22"/>
  <c r="D31" i="22"/>
  <c r="B31" i="22"/>
  <c r="K30" i="22"/>
  <c r="J30" i="22"/>
  <c r="H30" i="22"/>
  <c r="E30" i="22"/>
  <c r="D30" i="22"/>
  <c r="B30" i="22"/>
  <c r="K29" i="22"/>
  <c r="J29" i="22"/>
  <c r="H29" i="22"/>
  <c r="E29" i="22"/>
  <c r="D29" i="22"/>
  <c r="B29" i="22"/>
  <c r="K28" i="22"/>
  <c r="J28" i="22"/>
  <c r="H28" i="22"/>
  <c r="E28" i="22"/>
  <c r="D28" i="22"/>
  <c r="B28" i="22"/>
  <c r="K27" i="22"/>
  <c r="J27" i="22"/>
  <c r="H27" i="22"/>
  <c r="E27" i="22"/>
  <c r="D27" i="22"/>
  <c r="B27" i="22"/>
  <c r="K26" i="22"/>
  <c r="J26" i="22"/>
  <c r="H26" i="22"/>
  <c r="E26" i="22"/>
  <c r="D26" i="22"/>
  <c r="B26" i="22"/>
  <c r="K25" i="22"/>
  <c r="J25" i="22"/>
  <c r="H25" i="22"/>
  <c r="E25" i="22"/>
  <c r="D25" i="22"/>
  <c r="B25" i="22"/>
  <c r="K24" i="22"/>
  <c r="J24" i="22"/>
  <c r="H24" i="22"/>
  <c r="E24" i="22"/>
  <c r="D24" i="22"/>
  <c r="B24" i="22"/>
  <c r="K23" i="22"/>
  <c r="J23" i="22"/>
  <c r="H23" i="22"/>
  <c r="E23" i="22"/>
  <c r="D23" i="22"/>
  <c r="B23" i="22"/>
  <c r="K22" i="22"/>
  <c r="J22" i="22"/>
  <c r="D22" i="38" s="1"/>
  <c r="H22" i="22"/>
  <c r="E22" i="22"/>
  <c r="D22" i="22"/>
  <c r="B22" i="22"/>
  <c r="K21" i="22"/>
  <c r="J21" i="22"/>
  <c r="H21" i="22"/>
  <c r="E21" i="22"/>
  <c r="D21" i="22"/>
  <c r="B21" i="22"/>
  <c r="K20" i="22"/>
  <c r="J20" i="22"/>
  <c r="H20" i="22"/>
  <c r="E20" i="22"/>
  <c r="D20" i="22"/>
  <c r="B20" i="22"/>
  <c r="K19" i="22"/>
  <c r="J19" i="22"/>
  <c r="H19" i="22"/>
  <c r="E19" i="22"/>
  <c r="D19" i="22"/>
  <c r="B19" i="22"/>
  <c r="K18" i="22"/>
  <c r="J18" i="22"/>
  <c r="H18" i="22"/>
  <c r="E18" i="22"/>
  <c r="D18" i="22"/>
  <c r="B18" i="22"/>
  <c r="K17" i="22"/>
  <c r="J17" i="22"/>
  <c r="H17" i="22"/>
  <c r="E17" i="22"/>
  <c r="D17" i="22"/>
  <c r="B17" i="22"/>
  <c r="K16" i="22"/>
  <c r="J16" i="22"/>
  <c r="H16" i="22"/>
  <c r="E16" i="22"/>
  <c r="D16" i="22"/>
  <c r="B16" i="22"/>
  <c r="K15" i="22"/>
  <c r="J15" i="22"/>
  <c r="H15" i="22"/>
  <c r="E15" i="22"/>
  <c r="W15" i="5" s="1"/>
  <c r="D15" i="22"/>
  <c r="B15" i="22"/>
  <c r="K14" i="22"/>
  <c r="J14" i="22"/>
  <c r="D14" i="38" s="1"/>
  <c r="H14" i="22"/>
  <c r="E14" i="22"/>
  <c r="D14" i="22"/>
  <c r="B14" i="22"/>
  <c r="K13" i="22"/>
  <c r="J13" i="22"/>
  <c r="H13" i="22"/>
  <c r="E13" i="22"/>
  <c r="E13" i="38" s="1"/>
  <c r="F13" i="38" s="1"/>
  <c r="D13" i="22"/>
  <c r="B13" i="22"/>
  <c r="K12" i="22"/>
  <c r="J12" i="22"/>
  <c r="H12" i="22"/>
  <c r="E12" i="22"/>
  <c r="D12" i="22"/>
  <c r="B12" i="22"/>
  <c r="I6" i="22"/>
  <c r="G3" i="22"/>
  <c r="A3" i="22"/>
  <c r="J2" i="22"/>
  <c r="G2" i="22"/>
  <c r="D2" i="22"/>
  <c r="C2" i="22"/>
  <c r="A2" i="22"/>
  <c r="M52" i="21"/>
  <c r="J52" i="21"/>
  <c r="E52" i="21"/>
  <c r="B52" i="21"/>
  <c r="V43" i="45"/>
  <c r="V37" i="45"/>
  <c r="V36" i="45"/>
  <c r="V35" i="45"/>
  <c r="V34" i="45"/>
  <c r="V32" i="45"/>
  <c r="O31" i="21"/>
  <c r="N31" i="21"/>
  <c r="J31" i="21"/>
  <c r="G31" i="21"/>
  <c r="V31" i="45" s="1"/>
  <c r="F31" i="21"/>
  <c r="B31" i="21"/>
  <c r="O30" i="21"/>
  <c r="N30" i="21"/>
  <c r="J30" i="21"/>
  <c r="G30" i="21"/>
  <c r="V30" i="45" s="1"/>
  <c r="F30" i="21"/>
  <c r="F30" i="37" s="1"/>
  <c r="B30" i="21"/>
  <c r="O29" i="21"/>
  <c r="N29" i="21"/>
  <c r="J29" i="21"/>
  <c r="G29" i="21"/>
  <c r="F29" i="21"/>
  <c r="B29" i="21"/>
  <c r="O28" i="21"/>
  <c r="N28" i="21"/>
  <c r="J28" i="21"/>
  <c r="G28" i="21"/>
  <c r="V28" i="45" s="1"/>
  <c r="F28" i="21"/>
  <c r="B28" i="21"/>
  <c r="O27" i="21"/>
  <c r="N27" i="21"/>
  <c r="J27" i="21"/>
  <c r="G27" i="21"/>
  <c r="V27" i="45" s="1"/>
  <c r="F27" i="21"/>
  <c r="B27" i="21"/>
  <c r="O26" i="21"/>
  <c r="N26" i="21"/>
  <c r="J26" i="21"/>
  <c r="G26" i="21"/>
  <c r="V26" i="45" s="1"/>
  <c r="F26" i="21"/>
  <c r="B26" i="21"/>
  <c r="O25" i="21"/>
  <c r="V25" i="46" s="1"/>
  <c r="N25" i="21"/>
  <c r="J25" i="21"/>
  <c r="G25" i="21"/>
  <c r="F25" i="21"/>
  <c r="B25" i="21"/>
  <c r="O24" i="21"/>
  <c r="N24" i="21"/>
  <c r="J24" i="21"/>
  <c r="G24" i="21"/>
  <c r="F24" i="21"/>
  <c r="B24" i="21"/>
  <c r="O23" i="21"/>
  <c r="V23" i="46" s="1"/>
  <c r="N23" i="21"/>
  <c r="J23" i="21"/>
  <c r="G23" i="21"/>
  <c r="F23" i="21"/>
  <c r="B23" i="21"/>
  <c r="O22" i="21"/>
  <c r="V22" i="46" s="1"/>
  <c r="N22" i="21"/>
  <c r="J22" i="21"/>
  <c r="G22" i="21"/>
  <c r="F22" i="21"/>
  <c r="B22" i="21"/>
  <c r="O21" i="21"/>
  <c r="V21" i="46" s="1"/>
  <c r="N21" i="21"/>
  <c r="J21" i="21"/>
  <c r="G21" i="21"/>
  <c r="F21" i="21"/>
  <c r="B21" i="21"/>
  <c r="O20" i="21"/>
  <c r="V20" i="46" s="1"/>
  <c r="N20" i="21"/>
  <c r="J20" i="21"/>
  <c r="G20" i="21"/>
  <c r="F20" i="21"/>
  <c r="B20" i="21"/>
  <c r="P19" i="21"/>
  <c r="O19" i="21"/>
  <c r="V19" i="46" s="1"/>
  <c r="N19" i="21"/>
  <c r="J19" i="21"/>
  <c r="G19" i="21"/>
  <c r="F19" i="21"/>
  <c r="B19" i="21"/>
  <c r="O18" i="21"/>
  <c r="V18" i="46" s="1"/>
  <c r="N18" i="21"/>
  <c r="J18" i="21"/>
  <c r="G18" i="21"/>
  <c r="F18" i="21"/>
  <c r="B18" i="21"/>
  <c r="O17" i="21"/>
  <c r="V17" i="46" s="1"/>
  <c r="N17" i="21"/>
  <c r="J17" i="21"/>
  <c r="G17" i="21"/>
  <c r="F17" i="21"/>
  <c r="B17" i="21"/>
  <c r="O16" i="21"/>
  <c r="V16" i="46" s="1"/>
  <c r="N16" i="21"/>
  <c r="J16" i="21"/>
  <c r="G16" i="21"/>
  <c r="F16" i="21"/>
  <c r="B16" i="21"/>
  <c r="P15" i="21"/>
  <c r="O15" i="21"/>
  <c r="V15" i="46" s="1"/>
  <c r="N15" i="21"/>
  <c r="J15" i="21"/>
  <c r="G15" i="21"/>
  <c r="V15" i="5" s="1"/>
  <c r="F15" i="21"/>
  <c r="B15" i="21"/>
  <c r="O14" i="21"/>
  <c r="V14" i="46" s="1"/>
  <c r="N14" i="21"/>
  <c r="J14" i="21"/>
  <c r="G14" i="21"/>
  <c r="G14" i="37" s="1"/>
  <c r="H14" i="37" s="1"/>
  <c r="F14" i="21"/>
  <c r="B14" i="21"/>
  <c r="O13" i="21"/>
  <c r="V13" i="46" s="1"/>
  <c r="N13" i="21"/>
  <c r="J13" i="21"/>
  <c r="G13" i="21"/>
  <c r="V13" i="45" s="1"/>
  <c r="F13" i="21"/>
  <c r="B13" i="21"/>
  <c r="O12" i="21"/>
  <c r="V12" i="46" s="1"/>
  <c r="N12" i="21"/>
  <c r="J12" i="21"/>
  <c r="G12" i="21"/>
  <c r="F12" i="21"/>
  <c r="B12" i="21"/>
  <c r="M6" i="21"/>
  <c r="L6" i="21"/>
  <c r="K6" i="21"/>
  <c r="I3" i="21"/>
  <c r="A3" i="21"/>
  <c r="M2" i="21"/>
  <c r="I2" i="21"/>
  <c r="E2" i="21"/>
  <c r="A2" i="21"/>
  <c r="M51" i="20"/>
  <c r="J51" i="20"/>
  <c r="E51" i="20"/>
  <c r="B51" i="20"/>
  <c r="U42" i="45"/>
  <c r="U37" i="45"/>
  <c r="U35" i="45"/>
  <c r="U33" i="45"/>
  <c r="O31" i="20"/>
  <c r="N31" i="20"/>
  <c r="J31" i="20"/>
  <c r="G31" i="20"/>
  <c r="U31" i="45" s="1"/>
  <c r="F31" i="20"/>
  <c r="B31" i="20"/>
  <c r="O30" i="20"/>
  <c r="U30" i="46" s="1"/>
  <c r="N30" i="20"/>
  <c r="J30" i="20"/>
  <c r="G30" i="20"/>
  <c r="F30" i="20"/>
  <c r="B30" i="20"/>
  <c r="O29" i="20"/>
  <c r="N29" i="20"/>
  <c r="J29" i="20"/>
  <c r="G29" i="20"/>
  <c r="U29" i="45" s="1"/>
  <c r="F29" i="20"/>
  <c r="B29" i="20"/>
  <c r="O28" i="20"/>
  <c r="N28" i="20"/>
  <c r="J28" i="20"/>
  <c r="G28" i="20"/>
  <c r="U28" i="45" s="1"/>
  <c r="F28" i="20"/>
  <c r="B28" i="20"/>
  <c r="O27" i="20"/>
  <c r="U27" i="46" s="1"/>
  <c r="N27" i="20"/>
  <c r="J27" i="20"/>
  <c r="G27" i="20"/>
  <c r="F27" i="20"/>
  <c r="B27" i="20"/>
  <c r="O26" i="20"/>
  <c r="N26" i="20"/>
  <c r="J26" i="20"/>
  <c r="G26" i="20"/>
  <c r="U26" i="45" s="1"/>
  <c r="F26" i="20"/>
  <c r="B26" i="20"/>
  <c r="O25" i="20"/>
  <c r="N25" i="20"/>
  <c r="J25" i="20"/>
  <c r="G25" i="20"/>
  <c r="U25" i="45" s="1"/>
  <c r="F25" i="20"/>
  <c r="B25" i="20"/>
  <c r="O24" i="20"/>
  <c r="N24" i="20"/>
  <c r="J24" i="20"/>
  <c r="G24" i="20"/>
  <c r="U24" i="45" s="1"/>
  <c r="F24" i="20"/>
  <c r="B24" i="20"/>
  <c r="O23" i="20"/>
  <c r="N23" i="20"/>
  <c r="J23" i="20"/>
  <c r="G23" i="20"/>
  <c r="U23" i="45" s="1"/>
  <c r="F23" i="20"/>
  <c r="B23" i="20"/>
  <c r="O22" i="20"/>
  <c r="N22" i="20"/>
  <c r="J22" i="20"/>
  <c r="G22" i="20"/>
  <c r="U22" i="45" s="1"/>
  <c r="F22" i="20"/>
  <c r="B22" i="20"/>
  <c r="O21" i="20"/>
  <c r="N21" i="20"/>
  <c r="J21" i="20"/>
  <c r="G21" i="20"/>
  <c r="U21" i="45" s="1"/>
  <c r="F21" i="20"/>
  <c r="B21" i="20"/>
  <c r="O20" i="20"/>
  <c r="N20" i="20"/>
  <c r="J20" i="20"/>
  <c r="G20" i="20"/>
  <c r="U20" i="45" s="1"/>
  <c r="F20" i="20"/>
  <c r="B20" i="20"/>
  <c r="O19" i="20"/>
  <c r="U19" i="46" s="1"/>
  <c r="N19" i="20"/>
  <c r="J19" i="20"/>
  <c r="G19" i="20"/>
  <c r="F19" i="20"/>
  <c r="B19" i="20"/>
  <c r="O18" i="20"/>
  <c r="N18" i="20"/>
  <c r="J18" i="20"/>
  <c r="G18" i="20"/>
  <c r="U18" i="45" s="1"/>
  <c r="F18" i="20"/>
  <c r="B18" i="20"/>
  <c r="O17" i="20"/>
  <c r="N17" i="20"/>
  <c r="J17" i="20"/>
  <c r="G17" i="20"/>
  <c r="U17" i="45" s="1"/>
  <c r="F17" i="20"/>
  <c r="B17" i="20"/>
  <c r="O16" i="20"/>
  <c r="N16" i="20"/>
  <c r="J16" i="20"/>
  <c r="G16" i="20"/>
  <c r="F16" i="20"/>
  <c r="B16" i="20"/>
  <c r="O15" i="20"/>
  <c r="U15" i="46" s="1"/>
  <c r="N15" i="20"/>
  <c r="J15" i="20"/>
  <c r="G15" i="20"/>
  <c r="U15" i="45" s="1"/>
  <c r="F15" i="20"/>
  <c r="F15" i="36" s="1"/>
  <c r="B15" i="20"/>
  <c r="O14" i="20"/>
  <c r="U14" i="46" s="1"/>
  <c r="N14" i="20"/>
  <c r="J14" i="20"/>
  <c r="G14" i="20"/>
  <c r="F14" i="20"/>
  <c r="B14" i="20"/>
  <c r="O13" i="20"/>
  <c r="N13" i="20"/>
  <c r="J13" i="20"/>
  <c r="G13" i="20"/>
  <c r="F13" i="20"/>
  <c r="B13" i="20"/>
  <c r="O12" i="20"/>
  <c r="U12" i="46" s="1"/>
  <c r="N12" i="20"/>
  <c r="J12" i="20"/>
  <c r="G12" i="20"/>
  <c r="F12" i="20"/>
  <c r="B12" i="20"/>
  <c r="M6" i="20"/>
  <c r="L6" i="20"/>
  <c r="K6" i="20"/>
  <c r="I3" i="20"/>
  <c r="A3" i="20"/>
  <c r="M2" i="20"/>
  <c r="I2" i="20"/>
  <c r="E2" i="20"/>
  <c r="A2" i="20"/>
  <c r="I51" i="19"/>
  <c r="H51" i="19"/>
  <c r="C51" i="19"/>
  <c r="B51" i="19"/>
  <c r="T40" i="45"/>
  <c r="T35" i="45"/>
  <c r="T33" i="45"/>
  <c r="K31" i="19"/>
  <c r="J31" i="19"/>
  <c r="H31" i="19"/>
  <c r="E31" i="19"/>
  <c r="D31" i="19"/>
  <c r="B31" i="19"/>
  <c r="K30" i="19"/>
  <c r="T30" i="46" s="1"/>
  <c r="J30" i="19"/>
  <c r="H30" i="19"/>
  <c r="E30" i="19"/>
  <c r="T30" i="45" s="1"/>
  <c r="D30" i="19"/>
  <c r="B30" i="19"/>
  <c r="K29" i="19"/>
  <c r="T29" i="46" s="1"/>
  <c r="J29" i="19"/>
  <c r="H29" i="19"/>
  <c r="E29" i="19"/>
  <c r="D29" i="19"/>
  <c r="B29" i="19"/>
  <c r="K28" i="19"/>
  <c r="J28" i="19"/>
  <c r="H28" i="19"/>
  <c r="E28" i="19"/>
  <c r="T28" i="45" s="1"/>
  <c r="D28" i="19"/>
  <c r="B28" i="19"/>
  <c r="K27" i="19"/>
  <c r="T27" i="46" s="1"/>
  <c r="J27" i="19"/>
  <c r="H27" i="19"/>
  <c r="E27" i="19"/>
  <c r="D27" i="19"/>
  <c r="B27" i="19"/>
  <c r="K26" i="19"/>
  <c r="J26" i="19"/>
  <c r="H26" i="19"/>
  <c r="E26" i="19"/>
  <c r="T26" i="45" s="1"/>
  <c r="D26" i="19"/>
  <c r="B26" i="19"/>
  <c r="K25" i="19"/>
  <c r="J25" i="19"/>
  <c r="H25" i="19"/>
  <c r="E25" i="19"/>
  <c r="T25" i="45" s="1"/>
  <c r="D25" i="19"/>
  <c r="B25" i="19"/>
  <c r="K24" i="19"/>
  <c r="J24" i="19"/>
  <c r="H24" i="19"/>
  <c r="E24" i="19"/>
  <c r="T24" i="45" s="1"/>
  <c r="D24" i="19"/>
  <c r="B24" i="19"/>
  <c r="K23" i="19"/>
  <c r="J23" i="19"/>
  <c r="H23" i="19"/>
  <c r="E23" i="19"/>
  <c r="T23" i="45" s="1"/>
  <c r="D23" i="19"/>
  <c r="B23" i="19"/>
  <c r="K22" i="19"/>
  <c r="J22" i="19"/>
  <c r="H22" i="19"/>
  <c r="E22" i="19"/>
  <c r="D22" i="19"/>
  <c r="B22" i="19"/>
  <c r="K21" i="19"/>
  <c r="J21" i="19"/>
  <c r="H21" i="19"/>
  <c r="E21" i="19"/>
  <c r="D21" i="19"/>
  <c r="B21" i="19"/>
  <c r="K20" i="19"/>
  <c r="J20" i="19"/>
  <c r="H20" i="19"/>
  <c r="E20" i="19"/>
  <c r="D20" i="19"/>
  <c r="B20" i="19"/>
  <c r="K19" i="19"/>
  <c r="J19" i="19"/>
  <c r="H19" i="19"/>
  <c r="E19" i="19"/>
  <c r="D19" i="19"/>
  <c r="B19" i="19"/>
  <c r="K18" i="19"/>
  <c r="J18" i="19"/>
  <c r="H18" i="19"/>
  <c r="E18" i="19"/>
  <c r="T18" i="45" s="1"/>
  <c r="D18" i="19"/>
  <c r="B18" i="19"/>
  <c r="K17" i="19"/>
  <c r="J17" i="19"/>
  <c r="H17" i="19"/>
  <c r="E17" i="19"/>
  <c r="T17" i="45" s="1"/>
  <c r="D17" i="19"/>
  <c r="B17" i="19"/>
  <c r="K16" i="19"/>
  <c r="J16" i="19"/>
  <c r="H16" i="19"/>
  <c r="E16" i="19"/>
  <c r="T16" i="45" s="1"/>
  <c r="D16" i="19"/>
  <c r="B16" i="19"/>
  <c r="K15" i="19"/>
  <c r="J15" i="19"/>
  <c r="H15" i="19"/>
  <c r="E15" i="19"/>
  <c r="T15" i="45" s="1"/>
  <c r="D15" i="19"/>
  <c r="B15" i="19"/>
  <c r="K14" i="19"/>
  <c r="J14" i="19"/>
  <c r="H14" i="19"/>
  <c r="E14" i="19"/>
  <c r="F14" i="19" s="1"/>
  <c r="D14" i="19"/>
  <c r="B14" i="19"/>
  <c r="K13" i="19"/>
  <c r="J13" i="19"/>
  <c r="H13" i="19"/>
  <c r="E13" i="19"/>
  <c r="D13" i="19"/>
  <c r="B13" i="19"/>
  <c r="K12" i="19"/>
  <c r="J12" i="19"/>
  <c r="H12" i="19"/>
  <c r="E12" i="19"/>
  <c r="T12" i="45" s="1"/>
  <c r="D12" i="19"/>
  <c r="B12" i="19"/>
  <c r="I6" i="19"/>
  <c r="G3" i="19"/>
  <c r="A3" i="19"/>
  <c r="J2" i="19"/>
  <c r="G2" i="19"/>
  <c r="D2" i="19"/>
  <c r="C2" i="19"/>
  <c r="A2" i="19"/>
  <c r="I52" i="18"/>
  <c r="H52" i="18"/>
  <c r="C52" i="18"/>
  <c r="B52" i="18"/>
  <c r="K31" i="18"/>
  <c r="J31" i="18"/>
  <c r="H31" i="18"/>
  <c r="E31" i="18"/>
  <c r="D31" i="18"/>
  <c r="B31" i="18"/>
  <c r="K30" i="18"/>
  <c r="J30" i="18"/>
  <c r="H30" i="18"/>
  <c r="E30" i="18"/>
  <c r="D30" i="18"/>
  <c r="B30" i="18"/>
  <c r="K29" i="18"/>
  <c r="J29" i="18"/>
  <c r="H29" i="18"/>
  <c r="E29" i="18"/>
  <c r="D29" i="18"/>
  <c r="B29" i="18"/>
  <c r="K28" i="18"/>
  <c r="J28" i="18"/>
  <c r="H28" i="18"/>
  <c r="E28" i="18"/>
  <c r="D28" i="18"/>
  <c r="B28" i="18"/>
  <c r="K27" i="18"/>
  <c r="J27" i="18"/>
  <c r="H27" i="18"/>
  <c r="E27" i="18"/>
  <c r="D27" i="18"/>
  <c r="B27" i="18"/>
  <c r="K26" i="18"/>
  <c r="J26" i="18"/>
  <c r="H26" i="18"/>
  <c r="E26" i="18"/>
  <c r="D26" i="18"/>
  <c r="B26" i="18"/>
  <c r="K25" i="18"/>
  <c r="J25" i="18"/>
  <c r="H25" i="18"/>
  <c r="E25" i="18"/>
  <c r="D25" i="18"/>
  <c r="B25" i="18"/>
  <c r="K24" i="18"/>
  <c r="J24" i="18"/>
  <c r="H24" i="18"/>
  <c r="E24" i="18"/>
  <c r="D24" i="18"/>
  <c r="B24" i="18"/>
  <c r="K23" i="18"/>
  <c r="J23" i="18"/>
  <c r="H23" i="18"/>
  <c r="E23" i="18"/>
  <c r="D23" i="18"/>
  <c r="B23" i="18"/>
  <c r="K22" i="18"/>
  <c r="J22" i="18"/>
  <c r="H22" i="18"/>
  <c r="E22" i="18"/>
  <c r="D22" i="18"/>
  <c r="B22" i="18"/>
  <c r="K21" i="18"/>
  <c r="J21" i="18"/>
  <c r="H21" i="18"/>
  <c r="E21" i="18"/>
  <c r="D21" i="18"/>
  <c r="B21" i="18"/>
  <c r="K20" i="18"/>
  <c r="J20" i="18"/>
  <c r="H20" i="18"/>
  <c r="E20" i="18"/>
  <c r="D20" i="18"/>
  <c r="B20" i="18"/>
  <c r="K19" i="18"/>
  <c r="J19" i="18"/>
  <c r="H19" i="18"/>
  <c r="E19" i="18"/>
  <c r="D19" i="18"/>
  <c r="B19" i="18"/>
  <c r="K18" i="18"/>
  <c r="J18" i="18"/>
  <c r="H18" i="18"/>
  <c r="E18" i="18"/>
  <c r="D18" i="18"/>
  <c r="B18" i="18"/>
  <c r="K17" i="18"/>
  <c r="J17" i="18"/>
  <c r="H17" i="18"/>
  <c r="E17" i="18"/>
  <c r="D17" i="18"/>
  <c r="B17" i="18"/>
  <c r="K16" i="18"/>
  <c r="J16" i="18"/>
  <c r="H16" i="18"/>
  <c r="E16" i="18"/>
  <c r="D16" i="18"/>
  <c r="B16" i="18"/>
  <c r="K15" i="18"/>
  <c r="J15" i="18"/>
  <c r="H15" i="18"/>
  <c r="E15" i="18"/>
  <c r="D15" i="18"/>
  <c r="B15" i="18"/>
  <c r="K14" i="18"/>
  <c r="J14" i="18"/>
  <c r="H14" i="18"/>
  <c r="E14" i="18"/>
  <c r="D14" i="18"/>
  <c r="B14" i="18"/>
  <c r="K13" i="18"/>
  <c r="J13" i="18"/>
  <c r="H13" i="18"/>
  <c r="E13" i="18"/>
  <c r="D13" i="18"/>
  <c r="B13" i="18"/>
  <c r="K12" i="18"/>
  <c r="J12" i="18"/>
  <c r="H12" i="18"/>
  <c r="E12" i="18"/>
  <c r="D12" i="18"/>
  <c r="B12" i="18"/>
  <c r="I6" i="18"/>
  <c r="G3" i="18"/>
  <c r="A3" i="18"/>
  <c r="J2" i="18"/>
  <c r="G2" i="18"/>
  <c r="D2" i="18"/>
  <c r="C2" i="18"/>
  <c r="A2" i="18"/>
  <c r="O52" i="17"/>
  <c r="K52" i="17"/>
  <c r="F52" i="17"/>
  <c r="B52" i="17"/>
  <c r="Q31" i="17"/>
  <c r="P31" i="17"/>
  <c r="K31" i="17"/>
  <c r="H31" i="17"/>
  <c r="G31" i="17"/>
  <c r="B31" i="17"/>
  <c r="Q30" i="17"/>
  <c r="P30" i="17"/>
  <c r="K30" i="17"/>
  <c r="H30" i="17"/>
  <c r="G30" i="17"/>
  <c r="B30" i="17"/>
  <c r="Q29" i="17"/>
  <c r="P29" i="17"/>
  <c r="K29" i="17"/>
  <c r="H29" i="17"/>
  <c r="G29" i="17"/>
  <c r="B29" i="17"/>
  <c r="Q28" i="17"/>
  <c r="P28" i="17"/>
  <c r="K28" i="17"/>
  <c r="H28" i="17"/>
  <c r="G28" i="17"/>
  <c r="B28" i="17"/>
  <c r="Q27" i="17"/>
  <c r="P27" i="17"/>
  <c r="K27" i="17"/>
  <c r="H27" i="17"/>
  <c r="G27" i="17"/>
  <c r="B27" i="17"/>
  <c r="Q26" i="17"/>
  <c r="P26" i="17"/>
  <c r="K26" i="17"/>
  <c r="H26" i="17"/>
  <c r="G26" i="17"/>
  <c r="B26" i="17"/>
  <c r="Q25" i="17"/>
  <c r="P25" i="17"/>
  <c r="K25" i="17"/>
  <c r="H25" i="17"/>
  <c r="G25" i="17"/>
  <c r="B25" i="17"/>
  <c r="Q24" i="17"/>
  <c r="P24" i="17"/>
  <c r="K24" i="17"/>
  <c r="H24" i="17"/>
  <c r="G24" i="17"/>
  <c r="B24" i="17"/>
  <c r="Q23" i="17"/>
  <c r="P23" i="17"/>
  <c r="K23" i="17"/>
  <c r="H23" i="17"/>
  <c r="G23" i="17"/>
  <c r="B23" i="17"/>
  <c r="Q22" i="17"/>
  <c r="P22" i="17"/>
  <c r="K22" i="17"/>
  <c r="H22" i="17"/>
  <c r="G22" i="17"/>
  <c r="B22" i="17"/>
  <c r="Q21" i="17"/>
  <c r="P21" i="17"/>
  <c r="K21" i="17"/>
  <c r="H21" i="17"/>
  <c r="G21" i="17"/>
  <c r="B21" i="17"/>
  <c r="Q20" i="17"/>
  <c r="P20" i="17"/>
  <c r="K20" i="17"/>
  <c r="H20" i="17"/>
  <c r="G20" i="17"/>
  <c r="B20" i="17"/>
  <c r="Q19" i="17"/>
  <c r="P19" i="17"/>
  <c r="K19" i="17"/>
  <c r="H19" i="17"/>
  <c r="G19" i="17"/>
  <c r="B19" i="17"/>
  <c r="Q18" i="17"/>
  <c r="P18" i="17"/>
  <c r="K18" i="17"/>
  <c r="H18" i="17"/>
  <c r="G18" i="17"/>
  <c r="B18" i="17"/>
  <c r="Q17" i="17"/>
  <c r="P17" i="17"/>
  <c r="K17" i="17"/>
  <c r="H17" i="17"/>
  <c r="G17" i="17"/>
  <c r="B17" i="17"/>
  <c r="Q16" i="17"/>
  <c r="P16" i="17"/>
  <c r="K16" i="17"/>
  <c r="H16" i="17"/>
  <c r="G16" i="17"/>
  <c r="B16" i="17"/>
  <c r="Q15" i="17"/>
  <c r="P15" i="17"/>
  <c r="K15" i="17"/>
  <c r="H15" i="17"/>
  <c r="G15" i="17"/>
  <c r="B15" i="17"/>
  <c r="Q14" i="17"/>
  <c r="P14" i="17"/>
  <c r="K14" i="17"/>
  <c r="H14" i="17"/>
  <c r="G14" i="17"/>
  <c r="B14" i="17"/>
  <c r="Q13" i="17"/>
  <c r="P13" i="17"/>
  <c r="K13" i="17"/>
  <c r="H13" i="17"/>
  <c r="G13" i="17"/>
  <c r="B13" i="17"/>
  <c r="Q12" i="17"/>
  <c r="P12" i="17"/>
  <c r="K12" i="17"/>
  <c r="H12" i="17"/>
  <c r="G12" i="17"/>
  <c r="B12" i="17"/>
  <c r="O6" i="17"/>
  <c r="N6" i="17"/>
  <c r="M6" i="17"/>
  <c r="L6" i="17"/>
  <c r="J3" i="17"/>
  <c r="A3" i="17"/>
  <c r="O2" i="17"/>
  <c r="J2" i="17"/>
  <c r="F2" i="17"/>
  <c r="A2" i="17"/>
  <c r="M51" i="16"/>
  <c r="J51" i="16"/>
  <c r="E51" i="16"/>
  <c r="B51" i="16"/>
  <c r="K40" i="45"/>
  <c r="O31" i="16"/>
  <c r="N31" i="16"/>
  <c r="J31" i="16"/>
  <c r="G31" i="16"/>
  <c r="F31" i="16"/>
  <c r="B31" i="16"/>
  <c r="O30" i="16"/>
  <c r="N30" i="16"/>
  <c r="J30" i="16"/>
  <c r="G30" i="16"/>
  <c r="F30" i="16"/>
  <c r="B30" i="16"/>
  <c r="O29" i="16"/>
  <c r="N29" i="16"/>
  <c r="J29" i="16"/>
  <c r="G29" i="16"/>
  <c r="F29" i="16"/>
  <c r="B29" i="16"/>
  <c r="O28" i="16"/>
  <c r="N28" i="16"/>
  <c r="J28" i="16"/>
  <c r="G28" i="16"/>
  <c r="F28" i="16"/>
  <c r="B28" i="16"/>
  <c r="O27" i="16"/>
  <c r="N27" i="16"/>
  <c r="J27" i="16"/>
  <c r="G27" i="16"/>
  <c r="F27" i="16"/>
  <c r="B27" i="16"/>
  <c r="O26" i="16"/>
  <c r="N26" i="16"/>
  <c r="J26" i="16"/>
  <c r="G26" i="16"/>
  <c r="F26" i="16"/>
  <c r="B26" i="16"/>
  <c r="O25" i="16"/>
  <c r="N25" i="16"/>
  <c r="J25" i="16"/>
  <c r="G25" i="16"/>
  <c r="F25" i="16"/>
  <c r="B25" i="16"/>
  <c r="O24" i="16"/>
  <c r="N24" i="16"/>
  <c r="J24" i="16"/>
  <c r="G24" i="16"/>
  <c r="F24" i="16"/>
  <c r="B24" i="16"/>
  <c r="O23" i="16"/>
  <c r="N23" i="16"/>
  <c r="J23" i="16"/>
  <c r="G23" i="16"/>
  <c r="F23" i="16"/>
  <c r="B23" i="16"/>
  <c r="O22" i="16"/>
  <c r="N22" i="16"/>
  <c r="J22" i="16"/>
  <c r="G22" i="16"/>
  <c r="F22" i="16"/>
  <c r="B22" i="16"/>
  <c r="O21" i="16"/>
  <c r="N21" i="16"/>
  <c r="J21" i="16"/>
  <c r="G21" i="16"/>
  <c r="F21" i="16"/>
  <c r="B21" i="16"/>
  <c r="O20" i="16"/>
  <c r="N20" i="16"/>
  <c r="J20" i="16"/>
  <c r="G20" i="16"/>
  <c r="F20" i="16"/>
  <c r="B20" i="16"/>
  <c r="O19" i="16"/>
  <c r="N19" i="16"/>
  <c r="J19" i="16"/>
  <c r="G19" i="16"/>
  <c r="F19" i="16"/>
  <c r="B19" i="16"/>
  <c r="O18" i="16"/>
  <c r="N18" i="16"/>
  <c r="J18" i="16"/>
  <c r="G18" i="16"/>
  <c r="F18" i="16"/>
  <c r="B18" i="16"/>
  <c r="O17" i="16"/>
  <c r="N17" i="16"/>
  <c r="J17" i="16"/>
  <c r="G17" i="16"/>
  <c r="F17" i="16"/>
  <c r="B17" i="16"/>
  <c r="O16" i="16"/>
  <c r="N16" i="16"/>
  <c r="F16" i="32" s="1"/>
  <c r="J16" i="16"/>
  <c r="G16" i="16"/>
  <c r="F16" i="16"/>
  <c r="B16" i="16"/>
  <c r="O15" i="16"/>
  <c r="N15" i="16"/>
  <c r="J15" i="16"/>
  <c r="G15" i="16"/>
  <c r="F15" i="16"/>
  <c r="B15" i="16"/>
  <c r="O14" i="16"/>
  <c r="N14" i="16"/>
  <c r="J14" i="16"/>
  <c r="G14" i="16"/>
  <c r="F14" i="16"/>
  <c r="B14" i="16"/>
  <c r="O13" i="16"/>
  <c r="N13" i="16"/>
  <c r="J13" i="16"/>
  <c r="G13" i="16"/>
  <c r="F13" i="16"/>
  <c r="B13" i="16"/>
  <c r="O12" i="16"/>
  <c r="N12" i="16"/>
  <c r="J12" i="16"/>
  <c r="G12" i="16"/>
  <c r="F12" i="16"/>
  <c r="B12" i="16"/>
  <c r="M6" i="16"/>
  <c r="L6" i="16"/>
  <c r="K6" i="16"/>
  <c r="I3" i="16"/>
  <c r="A3" i="16"/>
  <c r="M2" i="16"/>
  <c r="I2" i="16"/>
  <c r="E2" i="16"/>
  <c r="A2" i="16"/>
  <c r="M51" i="15"/>
  <c r="J51" i="15"/>
  <c r="E51" i="15"/>
  <c r="B51" i="15"/>
  <c r="O31" i="15"/>
  <c r="N31" i="15"/>
  <c r="J31" i="15"/>
  <c r="G31" i="15"/>
  <c r="F31" i="15"/>
  <c r="B31" i="15"/>
  <c r="O30" i="15"/>
  <c r="N30" i="15"/>
  <c r="J30" i="15"/>
  <c r="G30" i="15"/>
  <c r="F30" i="15"/>
  <c r="B30" i="15"/>
  <c r="O29" i="15"/>
  <c r="N29" i="15"/>
  <c r="J29" i="15"/>
  <c r="G29" i="15"/>
  <c r="F29" i="15"/>
  <c r="B29" i="15"/>
  <c r="O28" i="15"/>
  <c r="N28" i="15"/>
  <c r="J28" i="15"/>
  <c r="G28" i="15"/>
  <c r="F28" i="15"/>
  <c r="B28" i="15"/>
  <c r="O27" i="15"/>
  <c r="N27" i="15"/>
  <c r="J27" i="15"/>
  <c r="G27" i="15"/>
  <c r="F27" i="15"/>
  <c r="B27" i="15"/>
  <c r="O26" i="15"/>
  <c r="N26" i="15"/>
  <c r="J26" i="15"/>
  <c r="G26" i="15"/>
  <c r="F26" i="15"/>
  <c r="B26" i="15"/>
  <c r="O25" i="15"/>
  <c r="N25" i="15"/>
  <c r="J25" i="15"/>
  <c r="G25" i="15"/>
  <c r="F25" i="15"/>
  <c r="B25" i="15"/>
  <c r="O24" i="15"/>
  <c r="N24" i="15"/>
  <c r="J24" i="15"/>
  <c r="G24" i="15"/>
  <c r="F24" i="15"/>
  <c r="B24" i="15"/>
  <c r="O23" i="15"/>
  <c r="N23" i="15"/>
  <c r="J23" i="15"/>
  <c r="G23" i="15"/>
  <c r="F23" i="15"/>
  <c r="B23" i="15"/>
  <c r="O22" i="15"/>
  <c r="N22" i="15"/>
  <c r="J22" i="15"/>
  <c r="G22" i="15"/>
  <c r="F22" i="15"/>
  <c r="B22" i="15"/>
  <c r="O21" i="15"/>
  <c r="N21" i="15"/>
  <c r="J21" i="15"/>
  <c r="G21" i="15"/>
  <c r="F21" i="15"/>
  <c r="B21" i="15"/>
  <c r="O20" i="15"/>
  <c r="N20" i="15"/>
  <c r="J20" i="15"/>
  <c r="G20" i="15"/>
  <c r="F20" i="15"/>
  <c r="B20" i="15"/>
  <c r="O19" i="15"/>
  <c r="N19" i="15"/>
  <c r="J19" i="15"/>
  <c r="G19" i="15"/>
  <c r="H19" i="15" s="1"/>
  <c r="F19" i="15"/>
  <c r="B19" i="15"/>
  <c r="O18" i="15"/>
  <c r="N18" i="15"/>
  <c r="J18" i="15"/>
  <c r="G18" i="15"/>
  <c r="F18" i="15"/>
  <c r="B18" i="15"/>
  <c r="O17" i="15"/>
  <c r="N17" i="15"/>
  <c r="J17" i="15"/>
  <c r="G17" i="15"/>
  <c r="F17" i="15"/>
  <c r="B17" i="15"/>
  <c r="O16" i="15"/>
  <c r="N16" i="15"/>
  <c r="J16" i="15"/>
  <c r="G16" i="15"/>
  <c r="F16" i="15"/>
  <c r="B16" i="15"/>
  <c r="O15" i="15"/>
  <c r="N15" i="15"/>
  <c r="J15" i="15"/>
  <c r="G15" i="15"/>
  <c r="F15" i="15"/>
  <c r="B15" i="15"/>
  <c r="O14" i="15"/>
  <c r="N14" i="15"/>
  <c r="J14" i="15"/>
  <c r="G14" i="15"/>
  <c r="H14" i="15" s="1"/>
  <c r="F14" i="15"/>
  <c r="B14" i="15"/>
  <c r="O13" i="15"/>
  <c r="N13" i="15"/>
  <c r="J13" i="15"/>
  <c r="G13" i="15"/>
  <c r="F13" i="15"/>
  <c r="B13" i="15"/>
  <c r="O12" i="15"/>
  <c r="J12" i="46" s="1"/>
  <c r="N12" i="15"/>
  <c r="J12" i="15"/>
  <c r="G12" i="15"/>
  <c r="F12" i="15"/>
  <c r="B12" i="15"/>
  <c r="M6" i="15"/>
  <c r="L6" i="15"/>
  <c r="K6" i="15"/>
  <c r="I3" i="15"/>
  <c r="A3" i="15"/>
  <c r="M2" i="15"/>
  <c r="I2" i="15"/>
  <c r="E2" i="15"/>
  <c r="A2" i="15"/>
  <c r="J2" i="14"/>
  <c r="G2" i="14"/>
  <c r="D2" i="14"/>
  <c r="C2" i="14"/>
  <c r="I51" i="14"/>
  <c r="H51" i="14"/>
  <c r="C51" i="14"/>
  <c r="B51" i="14"/>
  <c r="K31" i="14"/>
  <c r="J31" i="14"/>
  <c r="H31" i="14"/>
  <c r="E31" i="14"/>
  <c r="F31" i="45" s="1"/>
  <c r="D31" i="14"/>
  <c r="B31" i="14"/>
  <c r="K30" i="14"/>
  <c r="J30" i="14"/>
  <c r="H30" i="14"/>
  <c r="E30" i="14"/>
  <c r="D30" i="14"/>
  <c r="B30" i="14"/>
  <c r="K29" i="14"/>
  <c r="J29" i="14"/>
  <c r="H29" i="14"/>
  <c r="E29" i="14"/>
  <c r="D29" i="14"/>
  <c r="B29" i="14"/>
  <c r="K28" i="14"/>
  <c r="J28" i="14"/>
  <c r="H28" i="14"/>
  <c r="E28" i="14"/>
  <c r="D28" i="14"/>
  <c r="B28" i="14"/>
  <c r="K27" i="14"/>
  <c r="J27" i="14"/>
  <c r="H27" i="14"/>
  <c r="E27" i="14"/>
  <c r="F27" i="45" s="1"/>
  <c r="D27" i="14"/>
  <c r="B27" i="14"/>
  <c r="K26" i="14"/>
  <c r="J26" i="14"/>
  <c r="H26" i="14"/>
  <c r="E26" i="14"/>
  <c r="F26" i="45" s="1"/>
  <c r="D26" i="14"/>
  <c r="B26" i="14"/>
  <c r="K25" i="14"/>
  <c r="J25" i="14"/>
  <c r="H25" i="14"/>
  <c r="E25" i="14"/>
  <c r="D25" i="14"/>
  <c r="B25" i="14"/>
  <c r="K24" i="14"/>
  <c r="J24" i="14"/>
  <c r="H24" i="14"/>
  <c r="E24" i="14"/>
  <c r="D24" i="14"/>
  <c r="B24" i="14"/>
  <c r="K23" i="14"/>
  <c r="J23" i="14"/>
  <c r="H23" i="14"/>
  <c r="E23" i="14"/>
  <c r="D23" i="14"/>
  <c r="B23" i="14"/>
  <c r="K22" i="14"/>
  <c r="J22" i="14"/>
  <c r="H22" i="14"/>
  <c r="E22" i="14"/>
  <c r="D22" i="14"/>
  <c r="B22" i="14"/>
  <c r="K21" i="14"/>
  <c r="J21" i="14"/>
  <c r="H21" i="14"/>
  <c r="E21" i="14"/>
  <c r="D21" i="14"/>
  <c r="B21" i="14"/>
  <c r="K20" i="14"/>
  <c r="J20" i="14"/>
  <c r="H20" i="14"/>
  <c r="E20" i="14"/>
  <c r="D20" i="14"/>
  <c r="B20" i="14"/>
  <c r="K19" i="14"/>
  <c r="J19" i="14"/>
  <c r="H19" i="14"/>
  <c r="E19" i="14"/>
  <c r="D19" i="14"/>
  <c r="B19" i="14"/>
  <c r="K18" i="14"/>
  <c r="J18" i="14"/>
  <c r="H18" i="14"/>
  <c r="E18" i="14"/>
  <c r="D18" i="14"/>
  <c r="B18" i="14"/>
  <c r="K17" i="14"/>
  <c r="J17" i="14"/>
  <c r="H17" i="14"/>
  <c r="E17" i="14"/>
  <c r="D17" i="14"/>
  <c r="B17" i="14"/>
  <c r="K16" i="14"/>
  <c r="J16" i="14"/>
  <c r="H16" i="14"/>
  <c r="E16" i="14"/>
  <c r="D16" i="14"/>
  <c r="B16" i="14"/>
  <c r="K15" i="14"/>
  <c r="J15" i="14"/>
  <c r="H15" i="14"/>
  <c r="E15" i="14"/>
  <c r="D15" i="14"/>
  <c r="B15" i="14"/>
  <c r="K14" i="14"/>
  <c r="J14" i="14"/>
  <c r="H14" i="14"/>
  <c r="E14" i="14"/>
  <c r="D14" i="14"/>
  <c r="B14" i="14"/>
  <c r="K13" i="14"/>
  <c r="J13" i="14"/>
  <c r="H13" i="14"/>
  <c r="E13" i="14"/>
  <c r="D13" i="14"/>
  <c r="B13" i="14"/>
  <c r="K12" i="14"/>
  <c r="F12" i="46" s="1"/>
  <c r="J12" i="14"/>
  <c r="H12" i="14"/>
  <c r="E12" i="14"/>
  <c r="F12" i="45" s="1"/>
  <c r="D12" i="14"/>
  <c r="B12" i="14"/>
  <c r="I6" i="14"/>
  <c r="G3" i="14"/>
  <c r="A3" i="14"/>
  <c r="A2" i="14"/>
  <c r="K52" i="13"/>
  <c r="I52" i="13"/>
  <c r="D52" i="13"/>
  <c r="B52" i="13"/>
  <c r="M31" i="13"/>
  <c r="L31" i="13"/>
  <c r="I31" i="13"/>
  <c r="F31" i="13"/>
  <c r="E31" i="45" s="1"/>
  <c r="E31" i="13"/>
  <c r="B31" i="13"/>
  <c r="M30" i="13"/>
  <c r="L30" i="13"/>
  <c r="I30" i="13"/>
  <c r="F30" i="13"/>
  <c r="E30" i="13"/>
  <c r="B30" i="13"/>
  <c r="M29" i="13"/>
  <c r="L29" i="13"/>
  <c r="I29" i="13"/>
  <c r="F29" i="13"/>
  <c r="E29" i="13"/>
  <c r="B29" i="13"/>
  <c r="M28" i="13"/>
  <c r="L28" i="13"/>
  <c r="I28" i="13"/>
  <c r="F28" i="13"/>
  <c r="E28" i="13"/>
  <c r="B28" i="13"/>
  <c r="M27" i="13"/>
  <c r="L27" i="13"/>
  <c r="I27" i="13"/>
  <c r="F27" i="13"/>
  <c r="E27" i="13"/>
  <c r="B27" i="13"/>
  <c r="M26" i="13"/>
  <c r="L26" i="13"/>
  <c r="I26" i="13"/>
  <c r="F26" i="13"/>
  <c r="E26" i="45" s="1"/>
  <c r="E26" i="13"/>
  <c r="B26" i="13"/>
  <c r="M25" i="13"/>
  <c r="L25" i="13"/>
  <c r="I25" i="13"/>
  <c r="F25" i="13"/>
  <c r="E25" i="13"/>
  <c r="B25" i="13"/>
  <c r="M24" i="13"/>
  <c r="L24" i="13"/>
  <c r="I24" i="13"/>
  <c r="F24" i="13"/>
  <c r="E24" i="13"/>
  <c r="B24" i="13"/>
  <c r="M23" i="13"/>
  <c r="L23" i="13"/>
  <c r="I23" i="13"/>
  <c r="F23" i="13"/>
  <c r="E23" i="13"/>
  <c r="B23" i="13"/>
  <c r="M22" i="13"/>
  <c r="L22" i="13"/>
  <c r="I22" i="13"/>
  <c r="F22" i="13"/>
  <c r="E22" i="13"/>
  <c r="B22" i="13"/>
  <c r="M21" i="13"/>
  <c r="L21" i="13"/>
  <c r="I21" i="13"/>
  <c r="F21" i="13"/>
  <c r="E21" i="45" s="1"/>
  <c r="E21" i="13"/>
  <c r="B21" i="13"/>
  <c r="M20" i="13"/>
  <c r="L20" i="13"/>
  <c r="I20" i="13"/>
  <c r="F20" i="13"/>
  <c r="E20" i="13"/>
  <c r="B20" i="13"/>
  <c r="M19" i="13"/>
  <c r="L19" i="13"/>
  <c r="I19" i="13"/>
  <c r="F19" i="13"/>
  <c r="E19" i="13"/>
  <c r="B19" i="13"/>
  <c r="M18" i="13"/>
  <c r="L18" i="13"/>
  <c r="I18" i="13"/>
  <c r="F18" i="13"/>
  <c r="E18" i="13"/>
  <c r="B18" i="13"/>
  <c r="M17" i="13"/>
  <c r="L17" i="13"/>
  <c r="I17" i="13"/>
  <c r="F17" i="13"/>
  <c r="E17" i="13"/>
  <c r="B17" i="13"/>
  <c r="M16" i="13"/>
  <c r="L16" i="13"/>
  <c r="I16" i="13"/>
  <c r="F16" i="13"/>
  <c r="E16" i="13"/>
  <c r="B16" i="13"/>
  <c r="M15" i="13"/>
  <c r="L15" i="13"/>
  <c r="I15" i="13"/>
  <c r="F15" i="13"/>
  <c r="E15" i="13"/>
  <c r="B15" i="13"/>
  <c r="M14" i="13"/>
  <c r="L14" i="13"/>
  <c r="I14" i="13"/>
  <c r="F14" i="13"/>
  <c r="E14" i="13"/>
  <c r="B14" i="13"/>
  <c r="M13" i="13"/>
  <c r="L13" i="13"/>
  <c r="I13" i="13"/>
  <c r="F13" i="13"/>
  <c r="E13" i="45" s="1"/>
  <c r="E13" i="13"/>
  <c r="B13" i="13"/>
  <c r="M12" i="13"/>
  <c r="L12" i="13"/>
  <c r="I12" i="13"/>
  <c r="F12" i="13"/>
  <c r="E12" i="13"/>
  <c r="B12" i="13"/>
  <c r="K6" i="13"/>
  <c r="J6" i="13"/>
  <c r="H3" i="13"/>
  <c r="A3" i="13"/>
  <c r="K2" i="13"/>
  <c r="H2" i="13"/>
  <c r="D2" i="13"/>
  <c r="C2" i="13"/>
  <c r="A2" i="13"/>
  <c r="H2" i="11"/>
  <c r="K2" i="11"/>
  <c r="C2" i="11"/>
  <c r="K6" i="11"/>
  <c r="J6" i="11"/>
  <c r="D2" i="11"/>
  <c r="D52" i="11"/>
  <c r="K52" i="11"/>
  <c r="I52" i="11"/>
  <c r="B52" i="11"/>
  <c r="M31" i="11"/>
  <c r="L31" i="11"/>
  <c r="I31" i="11"/>
  <c r="F31" i="11"/>
  <c r="E31" i="11"/>
  <c r="B31" i="11"/>
  <c r="M30" i="11"/>
  <c r="L30" i="11"/>
  <c r="I30" i="11"/>
  <c r="F30" i="11"/>
  <c r="E30" i="11"/>
  <c r="B30" i="11"/>
  <c r="M29" i="11"/>
  <c r="L29" i="11"/>
  <c r="I29" i="11"/>
  <c r="F29" i="11"/>
  <c r="E29" i="11"/>
  <c r="B29" i="11"/>
  <c r="M28" i="11"/>
  <c r="L28" i="11"/>
  <c r="I28" i="11"/>
  <c r="F28" i="11"/>
  <c r="E28" i="11"/>
  <c r="B28" i="11"/>
  <c r="M27" i="11"/>
  <c r="L27" i="11"/>
  <c r="I27" i="11"/>
  <c r="F27" i="11"/>
  <c r="E27" i="11"/>
  <c r="B27" i="11"/>
  <c r="M26" i="11"/>
  <c r="L26" i="11"/>
  <c r="I26" i="11"/>
  <c r="F26" i="11"/>
  <c r="E26" i="11"/>
  <c r="B26" i="11"/>
  <c r="M25" i="11"/>
  <c r="L25" i="11"/>
  <c r="I25" i="11"/>
  <c r="F25" i="11"/>
  <c r="E25" i="11"/>
  <c r="B25" i="11"/>
  <c r="M24" i="11"/>
  <c r="L24" i="11"/>
  <c r="I24" i="11"/>
  <c r="F24" i="11"/>
  <c r="E24" i="11"/>
  <c r="B24" i="11"/>
  <c r="M23" i="11"/>
  <c r="L23" i="11"/>
  <c r="I23" i="11"/>
  <c r="F23" i="11"/>
  <c r="E23" i="11"/>
  <c r="B23" i="11"/>
  <c r="M22" i="11"/>
  <c r="L22" i="11"/>
  <c r="I22" i="11"/>
  <c r="F22" i="11"/>
  <c r="D22" i="5" s="1"/>
  <c r="E22" i="11"/>
  <c r="B22" i="11"/>
  <c r="M21" i="11"/>
  <c r="L21" i="11"/>
  <c r="I21" i="11"/>
  <c r="F21" i="11"/>
  <c r="D21" i="5" s="1"/>
  <c r="E21" i="11"/>
  <c r="B21" i="11"/>
  <c r="M20" i="11"/>
  <c r="L20" i="11"/>
  <c r="E20" i="28" s="1"/>
  <c r="I20" i="11"/>
  <c r="F20" i="11"/>
  <c r="E20" i="11"/>
  <c r="B20" i="11"/>
  <c r="M19" i="11"/>
  <c r="L19" i="11"/>
  <c r="I19" i="11"/>
  <c r="F19" i="11"/>
  <c r="E19" i="11"/>
  <c r="B19" i="11"/>
  <c r="M18" i="11"/>
  <c r="L18" i="11"/>
  <c r="I18" i="11"/>
  <c r="F18" i="11"/>
  <c r="E18" i="11"/>
  <c r="B18" i="11"/>
  <c r="M17" i="11"/>
  <c r="L17" i="11"/>
  <c r="I17" i="11"/>
  <c r="F17" i="11"/>
  <c r="E17" i="11"/>
  <c r="B17" i="11"/>
  <c r="M16" i="11"/>
  <c r="L16" i="11"/>
  <c r="I16" i="11"/>
  <c r="F16" i="11"/>
  <c r="D16" i="5" s="1"/>
  <c r="E16" i="11"/>
  <c r="B16" i="11"/>
  <c r="M15" i="11"/>
  <c r="L15" i="11"/>
  <c r="I15" i="11"/>
  <c r="F15" i="11"/>
  <c r="E15" i="11"/>
  <c r="B15" i="11"/>
  <c r="M14" i="11"/>
  <c r="L14" i="11"/>
  <c r="I14" i="11"/>
  <c r="F14" i="11"/>
  <c r="E14" i="11"/>
  <c r="B14" i="11"/>
  <c r="M13" i="11"/>
  <c r="L13" i="11"/>
  <c r="I13" i="11"/>
  <c r="F13" i="11"/>
  <c r="E13" i="11"/>
  <c r="B13" i="11"/>
  <c r="M12" i="11"/>
  <c r="L12" i="11"/>
  <c r="I12" i="11"/>
  <c r="F12" i="11"/>
  <c r="D12" i="5" s="1"/>
  <c r="E12" i="11"/>
  <c r="B12" i="11"/>
  <c r="H3" i="11"/>
  <c r="A3" i="11"/>
  <c r="A2" i="11"/>
  <c r="F22" i="36" l="1"/>
  <c r="U38" i="45"/>
  <c r="U40" i="45"/>
  <c r="AA40" i="45" s="1"/>
  <c r="AB40" i="45" s="1"/>
  <c r="D13" i="35"/>
  <c r="Z40" i="45"/>
  <c r="J40" i="45"/>
  <c r="N23" i="24"/>
  <c r="X12" i="5"/>
  <c r="F28" i="37"/>
  <c r="P23" i="21"/>
  <c r="V12" i="5"/>
  <c r="F24" i="36"/>
  <c r="F13" i="36"/>
  <c r="F20" i="36"/>
  <c r="E13" i="34"/>
  <c r="F13" i="34" s="1"/>
  <c r="E27" i="34"/>
  <c r="F27" i="34" s="1"/>
  <c r="D25" i="34"/>
  <c r="F29" i="29"/>
  <c r="G29" i="29" s="1"/>
  <c r="F27" i="29"/>
  <c r="G27" i="29" s="1"/>
  <c r="D28" i="38"/>
  <c r="D26" i="38"/>
  <c r="G31" i="13"/>
  <c r="E16" i="29"/>
  <c r="E13" i="29"/>
  <c r="F14" i="29"/>
  <c r="G14" i="29" s="1"/>
  <c r="E24" i="28"/>
  <c r="E22" i="28"/>
  <c r="D14" i="30"/>
  <c r="D16" i="30"/>
  <c r="D18" i="30"/>
  <c r="D20" i="30"/>
  <c r="D22" i="30"/>
  <c r="D27" i="34"/>
  <c r="D19" i="35"/>
  <c r="D23" i="35"/>
  <c r="F28" i="19"/>
  <c r="D29" i="35"/>
  <c r="F12" i="37"/>
  <c r="F14" i="37"/>
  <c r="F19" i="37"/>
  <c r="P20" i="21"/>
  <c r="F22" i="37"/>
  <c r="D13" i="38"/>
  <c r="D15" i="38"/>
  <c r="D17" i="38"/>
  <c r="E12" i="40"/>
  <c r="N15" i="24"/>
  <c r="I36" i="25"/>
  <c r="I39" i="25"/>
  <c r="F22" i="28"/>
  <c r="G22" i="28" s="1"/>
  <c r="F22" i="29"/>
  <c r="G22" i="29" s="1"/>
  <c r="F20" i="29"/>
  <c r="G20" i="29" s="1"/>
  <c r="E14" i="29"/>
  <c r="E13" i="28"/>
  <c r="E15" i="28"/>
  <c r="E19" i="28"/>
  <c r="E21" i="28"/>
  <c r="E25" i="28"/>
  <c r="E27" i="28"/>
  <c r="E31" i="28"/>
  <c r="F13" i="32"/>
  <c r="F15" i="32"/>
  <c r="F17" i="32"/>
  <c r="F19" i="32"/>
  <c r="F21" i="32"/>
  <c r="F25" i="32"/>
  <c r="F29" i="32"/>
  <c r="G14" i="33"/>
  <c r="G18" i="33"/>
  <c r="G22" i="33"/>
  <c r="G26" i="33"/>
  <c r="G30" i="33"/>
  <c r="D14" i="34"/>
  <c r="D18" i="34"/>
  <c r="D20" i="34"/>
  <c r="D22" i="34"/>
  <c r="P24" i="5"/>
  <c r="D26" i="34"/>
  <c r="D28" i="34"/>
  <c r="D30" i="34"/>
  <c r="D14" i="35"/>
  <c r="E18" i="35"/>
  <c r="F18" i="35" s="1"/>
  <c r="F13" i="37"/>
  <c r="F15" i="37"/>
  <c r="P16" i="21"/>
  <c r="F18" i="37"/>
  <c r="F23" i="37"/>
  <c r="D30" i="38"/>
  <c r="E13" i="39"/>
  <c r="F13" i="39"/>
  <c r="G13" i="39" s="1"/>
  <c r="E15" i="39"/>
  <c r="E27" i="39"/>
  <c r="E31" i="39"/>
  <c r="E13" i="40"/>
  <c r="G12" i="42"/>
  <c r="G14" i="42"/>
  <c r="G18" i="42"/>
  <c r="E12" i="29"/>
  <c r="E15" i="29"/>
  <c r="H18" i="15"/>
  <c r="J18" i="5"/>
  <c r="J18" i="45"/>
  <c r="F18" i="29"/>
  <c r="G18" i="29" s="1"/>
  <c r="N15" i="11"/>
  <c r="D15" i="46"/>
  <c r="N17" i="11"/>
  <c r="D17" i="46"/>
  <c r="N19" i="11"/>
  <c r="D19" i="46"/>
  <c r="N21" i="11"/>
  <c r="D21" i="46"/>
  <c r="N25" i="11"/>
  <c r="D25" i="46"/>
  <c r="N27" i="11"/>
  <c r="D27" i="46"/>
  <c r="N24" i="13"/>
  <c r="E24" i="46"/>
  <c r="N28" i="13"/>
  <c r="E28" i="46"/>
  <c r="N30" i="13"/>
  <c r="E30" i="46"/>
  <c r="L14" i="14"/>
  <c r="F14" i="46"/>
  <c r="P16" i="15"/>
  <c r="J16" i="46"/>
  <c r="P18" i="15"/>
  <c r="J18" i="46"/>
  <c r="H23" i="15"/>
  <c r="J23" i="5"/>
  <c r="J23" i="45"/>
  <c r="J25" i="5"/>
  <c r="J25" i="45"/>
  <c r="G27" i="31"/>
  <c r="H27" i="31" s="1"/>
  <c r="J27" i="5"/>
  <c r="J27" i="45"/>
  <c r="P29" i="15"/>
  <c r="J29" i="46"/>
  <c r="P31" i="15"/>
  <c r="J31" i="46"/>
  <c r="P13" i="16"/>
  <c r="K13" i="46"/>
  <c r="P17" i="16"/>
  <c r="K17" i="46"/>
  <c r="P19" i="16"/>
  <c r="K19" i="46"/>
  <c r="P21" i="16"/>
  <c r="K21" i="46"/>
  <c r="P23" i="16"/>
  <c r="K23" i="46"/>
  <c r="P25" i="16"/>
  <c r="K25" i="46"/>
  <c r="P27" i="16"/>
  <c r="K27" i="46"/>
  <c r="P31" i="16"/>
  <c r="K31" i="46"/>
  <c r="R12" i="17"/>
  <c r="O12" i="46"/>
  <c r="R16" i="17"/>
  <c r="O16" i="46"/>
  <c r="R18" i="17"/>
  <c r="O18" i="46"/>
  <c r="R20" i="17"/>
  <c r="O20" i="46"/>
  <c r="R22" i="17"/>
  <c r="O22" i="46"/>
  <c r="L14" i="18"/>
  <c r="P14" i="46"/>
  <c r="L26" i="18"/>
  <c r="P26" i="46"/>
  <c r="L28" i="18"/>
  <c r="P28" i="46"/>
  <c r="L30" i="18"/>
  <c r="P30" i="46"/>
  <c r="T19" i="5"/>
  <c r="T19" i="45"/>
  <c r="L21" i="19"/>
  <c r="T21" i="46"/>
  <c r="L23" i="19"/>
  <c r="T23" i="46"/>
  <c r="H13" i="20"/>
  <c r="U13" i="45"/>
  <c r="U13" i="5"/>
  <c r="G16" i="36"/>
  <c r="H16" i="36" s="1"/>
  <c r="U16" i="45"/>
  <c r="P20" i="20"/>
  <c r="U20" i="46"/>
  <c r="P22" i="20"/>
  <c r="U22" i="46"/>
  <c r="P24" i="20"/>
  <c r="U24" i="46"/>
  <c r="P26" i="20"/>
  <c r="U26" i="46"/>
  <c r="P31" i="20"/>
  <c r="U31" i="46"/>
  <c r="V14" i="5"/>
  <c r="V14" i="45"/>
  <c r="F17" i="22"/>
  <c r="W17" i="45"/>
  <c r="F21" i="22"/>
  <c r="W21" i="45"/>
  <c r="F23" i="22"/>
  <c r="W23" i="45"/>
  <c r="F25" i="22"/>
  <c r="W25" i="45"/>
  <c r="F27" i="22"/>
  <c r="W27" i="45"/>
  <c r="F29" i="22"/>
  <c r="W29" i="45"/>
  <c r="F31" i="22"/>
  <c r="W31" i="45"/>
  <c r="W33" i="45"/>
  <c r="W35" i="45"/>
  <c r="N15" i="23"/>
  <c r="X15" i="46"/>
  <c r="N19" i="23"/>
  <c r="X19" i="46"/>
  <c r="N21" i="23"/>
  <c r="X21" i="46"/>
  <c r="N23" i="23"/>
  <c r="X23" i="46"/>
  <c r="N29" i="23"/>
  <c r="X29" i="46"/>
  <c r="N31" i="23"/>
  <c r="X31" i="46"/>
  <c r="N47" i="23"/>
  <c r="G12" i="24"/>
  <c r="Y12" i="45"/>
  <c r="F14" i="40"/>
  <c r="G14" i="40" s="1"/>
  <c r="Y14" i="46"/>
  <c r="G21" i="24"/>
  <c r="Y21" i="45"/>
  <c r="G23" i="24"/>
  <c r="Y23" i="45"/>
  <c r="N25" i="24"/>
  <c r="Y25" i="46"/>
  <c r="N27" i="24"/>
  <c r="Y27" i="46"/>
  <c r="N31" i="24"/>
  <c r="Y31" i="46"/>
  <c r="G12" i="41"/>
  <c r="R17" i="25"/>
  <c r="AC17" i="46"/>
  <c r="R19" i="25"/>
  <c r="AC19" i="46"/>
  <c r="R23" i="25"/>
  <c r="AC23" i="46"/>
  <c r="R12" i="26"/>
  <c r="AD12" i="46"/>
  <c r="R14" i="26"/>
  <c r="AD14" i="46"/>
  <c r="R20" i="26"/>
  <c r="AD20" i="46"/>
  <c r="R22" i="26"/>
  <c r="AD22" i="46"/>
  <c r="G13" i="36"/>
  <c r="H13" i="36" s="1"/>
  <c r="W13" i="5"/>
  <c r="G13" i="11"/>
  <c r="D13" i="45"/>
  <c r="G17" i="11"/>
  <c r="D17" i="45"/>
  <c r="G23" i="11"/>
  <c r="D23" i="45"/>
  <c r="G25" i="11"/>
  <c r="D25" i="45"/>
  <c r="G27" i="11"/>
  <c r="D27" i="45"/>
  <c r="G31" i="11"/>
  <c r="D31" i="45"/>
  <c r="N12" i="13"/>
  <c r="E12" i="46"/>
  <c r="G13" i="13"/>
  <c r="N15" i="13"/>
  <c r="E15" i="46"/>
  <c r="N19" i="13"/>
  <c r="E19" i="46"/>
  <c r="N21" i="13"/>
  <c r="E21" i="46"/>
  <c r="E24" i="5"/>
  <c r="E24" i="45"/>
  <c r="E28" i="5"/>
  <c r="E28" i="45"/>
  <c r="F16" i="5"/>
  <c r="F16" i="45"/>
  <c r="F18" i="14"/>
  <c r="F18" i="45"/>
  <c r="F20" i="14"/>
  <c r="F20" i="45"/>
  <c r="F22" i="14"/>
  <c r="F22" i="45"/>
  <c r="F28" i="14"/>
  <c r="F28" i="45"/>
  <c r="F30" i="14"/>
  <c r="F30" i="45"/>
  <c r="P13" i="15"/>
  <c r="J13" i="46"/>
  <c r="H16" i="15"/>
  <c r="J16" i="5"/>
  <c r="J16" i="45"/>
  <c r="P20" i="15"/>
  <c r="J20" i="46"/>
  <c r="P22" i="15"/>
  <c r="J22" i="46"/>
  <c r="P24" i="15"/>
  <c r="J24" i="46"/>
  <c r="P26" i="15"/>
  <c r="J26" i="46"/>
  <c r="J29" i="45"/>
  <c r="J29" i="5"/>
  <c r="J31" i="5"/>
  <c r="J31" i="45"/>
  <c r="J37" i="45"/>
  <c r="J39" i="45"/>
  <c r="H13" i="16"/>
  <c r="K13" i="5"/>
  <c r="K13" i="45"/>
  <c r="H19" i="16"/>
  <c r="K19" i="5"/>
  <c r="K19" i="45"/>
  <c r="H21" i="16"/>
  <c r="K21" i="5"/>
  <c r="K21" i="45"/>
  <c r="K33" i="45"/>
  <c r="K37" i="45"/>
  <c r="I12" i="17"/>
  <c r="O12" i="5"/>
  <c r="O12" i="45"/>
  <c r="I14" i="17"/>
  <c r="O14" i="5"/>
  <c r="O14" i="45"/>
  <c r="I26" i="17"/>
  <c r="O26" i="5"/>
  <c r="O26" i="45"/>
  <c r="I30" i="17"/>
  <c r="O30" i="5"/>
  <c r="O30" i="45"/>
  <c r="O36" i="45"/>
  <c r="F12" i="18"/>
  <c r="P12" i="45"/>
  <c r="F14" i="18"/>
  <c r="P14" i="45"/>
  <c r="F16" i="18"/>
  <c r="P16" i="45"/>
  <c r="F18" i="18"/>
  <c r="P18" i="45"/>
  <c r="F24" i="18"/>
  <c r="P24" i="45"/>
  <c r="F26" i="18"/>
  <c r="P26" i="45"/>
  <c r="F28" i="18"/>
  <c r="P28" i="45"/>
  <c r="P34" i="45"/>
  <c r="P38" i="45"/>
  <c r="P42" i="45"/>
  <c r="L16" i="19"/>
  <c r="T16" i="46"/>
  <c r="D18" i="35"/>
  <c r="F19" i="19"/>
  <c r="T38" i="45"/>
  <c r="P15" i="20"/>
  <c r="P17" i="20"/>
  <c r="U17" i="46"/>
  <c r="P28" i="20"/>
  <c r="U28" i="46"/>
  <c r="F30" i="36"/>
  <c r="P12" i="21"/>
  <c r="G18" i="37"/>
  <c r="H18" i="37" s="1"/>
  <c r="V18" i="45"/>
  <c r="P22" i="21"/>
  <c r="P25" i="21"/>
  <c r="L12" i="22"/>
  <c r="W12" i="46"/>
  <c r="L14" i="22"/>
  <c r="W14" i="46"/>
  <c r="L16" i="22"/>
  <c r="W16" i="46"/>
  <c r="D18" i="38"/>
  <c r="L24" i="22"/>
  <c r="W24" i="46"/>
  <c r="L26" i="22"/>
  <c r="W26" i="46"/>
  <c r="L28" i="22"/>
  <c r="W28" i="46"/>
  <c r="L30" i="22"/>
  <c r="W30" i="46"/>
  <c r="G15" i="23"/>
  <c r="X15" i="45"/>
  <c r="G19" i="23"/>
  <c r="X19" i="45"/>
  <c r="G21" i="23"/>
  <c r="X21" i="45"/>
  <c r="G25" i="23"/>
  <c r="X25" i="45"/>
  <c r="G29" i="23"/>
  <c r="X29" i="45"/>
  <c r="X33" i="45"/>
  <c r="X37" i="45"/>
  <c r="G14" i="24"/>
  <c r="Y14" i="45"/>
  <c r="N22" i="24"/>
  <c r="Y22" i="46"/>
  <c r="G25" i="24"/>
  <c r="Y25" i="45"/>
  <c r="G29" i="24"/>
  <c r="Y29" i="45"/>
  <c r="R12" i="25"/>
  <c r="AC12" i="46"/>
  <c r="I25" i="25"/>
  <c r="AC25" i="45"/>
  <c r="I16" i="26"/>
  <c r="AD16" i="45"/>
  <c r="I18" i="26"/>
  <c r="AD18" i="45"/>
  <c r="I20" i="26"/>
  <c r="AD20" i="45"/>
  <c r="I22" i="26"/>
  <c r="AD22" i="45"/>
  <c r="I24" i="26"/>
  <c r="AD24" i="45"/>
  <c r="I26" i="26"/>
  <c r="AD26" i="45"/>
  <c r="I28" i="26"/>
  <c r="AD28" i="45"/>
  <c r="I30" i="26"/>
  <c r="AD30" i="45"/>
  <c r="AD32" i="45"/>
  <c r="AD34" i="45"/>
  <c r="AD36" i="45"/>
  <c r="AD38" i="45"/>
  <c r="E12" i="38"/>
  <c r="F12" i="38" s="1"/>
  <c r="E12" i="5"/>
  <c r="N14" i="11"/>
  <c r="D14" i="46"/>
  <c r="E16" i="28"/>
  <c r="E18" i="28"/>
  <c r="N22" i="11"/>
  <c r="D22" i="46"/>
  <c r="N26" i="11"/>
  <c r="D26" i="46"/>
  <c r="N28" i="11"/>
  <c r="D28" i="46"/>
  <c r="G12" i="13"/>
  <c r="E12" i="45"/>
  <c r="N14" i="13"/>
  <c r="E14" i="46"/>
  <c r="E23" i="5"/>
  <c r="E23" i="45"/>
  <c r="N25" i="13"/>
  <c r="E25" i="46"/>
  <c r="N27" i="13"/>
  <c r="E27" i="46"/>
  <c r="N29" i="13"/>
  <c r="E29" i="46"/>
  <c r="E13" i="30"/>
  <c r="F13" i="30" s="1"/>
  <c r="F13" i="45"/>
  <c r="D15" i="30"/>
  <c r="L15" i="14"/>
  <c r="F15" i="46"/>
  <c r="L17" i="14"/>
  <c r="F17" i="46"/>
  <c r="D19" i="30"/>
  <c r="L19" i="14"/>
  <c r="F19" i="46"/>
  <c r="L21" i="14"/>
  <c r="F21" i="46"/>
  <c r="D23" i="30"/>
  <c r="L23" i="14"/>
  <c r="F23" i="46"/>
  <c r="D25" i="30"/>
  <c r="L25" i="14"/>
  <c r="F25" i="46"/>
  <c r="D27" i="30"/>
  <c r="L27" i="14"/>
  <c r="F27" i="46"/>
  <c r="L29" i="14"/>
  <c r="F29" i="46"/>
  <c r="L31" i="14"/>
  <c r="F31" i="46"/>
  <c r="J13" i="5"/>
  <c r="J13" i="45"/>
  <c r="P15" i="15"/>
  <c r="J15" i="46"/>
  <c r="P17" i="15"/>
  <c r="J17" i="46"/>
  <c r="J20" i="5"/>
  <c r="J20" i="45"/>
  <c r="H22" i="15"/>
  <c r="J22" i="5"/>
  <c r="J22" i="45"/>
  <c r="H24" i="15"/>
  <c r="J24" i="5"/>
  <c r="J24" i="45"/>
  <c r="J26" i="5"/>
  <c r="J26" i="45"/>
  <c r="J28" i="5"/>
  <c r="J28" i="45"/>
  <c r="P28" i="15"/>
  <c r="J28" i="46"/>
  <c r="P30" i="15"/>
  <c r="J30" i="46"/>
  <c r="P12" i="16"/>
  <c r="K12" i="46"/>
  <c r="M12" i="46" s="1"/>
  <c r="N12" i="46" s="1"/>
  <c r="F14" i="32"/>
  <c r="P14" i="16"/>
  <c r="K14" i="46"/>
  <c r="P16" i="16"/>
  <c r="K16" i="46"/>
  <c r="F18" i="32"/>
  <c r="P18" i="16"/>
  <c r="K18" i="46"/>
  <c r="F20" i="32"/>
  <c r="P20" i="16"/>
  <c r="K20" i="46"/>
  <c r="P22" i="16"/>
  <c r="K22" i="46"/>
  <c r="F24" i="32"/>
  <c r="P24" i="16"/>
  <c r="K24" i="46"/>
  <c r="P26" i="16"/>
  <c r="K26" i="46"/>
  <c r="P28" i="16"/>
  <c r="K28" i="46"/>
  <c r="P30" i="16"/>
  <c r="K30" i="46"/>
  <c r="R13" i="17"/>
  <c r="O13" i="46"/>
  <c r="G15" i="33"/>
  <c r="R15" i="17"/>
  <c r="O15" i="46"/>
  <c r="R17" i="17"/>
  <c r="O17" i="46"/>
  <c r="G19" i="33"/>
  <c r="R19" i="17"/>
  <c r="O19" i="46"/>
  <c r="R21" i="17"/>
  <c r="O21" i="46"/>
  <c r="G23" i="33"/>
  <c r="R23" i="17"/>
  <c r="O23" i="46"/>
  <c r="R25" i="17"/>
  <c r="O25" i="46"/>
  <c r="R27" i="17"/>
  <c r="O27" i="46"/>
  <c r="R29" i="17"/>
  <c r="O29" i="46"/>
  <c r="R31" i="17"/>
  <c r="O31" i="46"/>
  <c r="D13" i="34"/>
  <c r="L13" i="18"/>
  <c r="P13" i="46"/>
  <c r="D15" i="34"/>
  <c r="L15" i="18"/>
  <c r="P15" i="46"/>
  <c r="L17" i="18"/>
  <c r="P17" i="46"/>
  <c r="D19" i="34"/>
  <c r="L19" i="18"/>
  <c r="P19" i="46"/>
  <c r="L21" i="18"/>
  <c r="P21" i="46"/>
  <c r="D23" i="34"/>
  <c r="L23" i="18"/>
  <c r="P23" i="46"/>
  <c r="L25" i="18"/>
  <c r="P25" i="46"/>
  <c r="L27" i="18"/>
  <c r="P27" i="46"/>
  <c r="L29" i="18"/>
  <c r="P29" i="46"/>
  <c r="D31" i="34"/>
  <c r="L31" i="18"/>
  <c r="P31" i="46"/>
  <c r="L13" i="19"/>
  <c r="T13" i="46"/>
  <c r="L20" i="19"/>
  <c r="T20" i="46"/>
  <c r="L22" i="19"/>
  <c r="T22" i="46"/>
  <c r="D24" i="35"/>
  <c r="L24" i="19"/>
  <c r="T24" i="46"/>
  <c r="L26" i="19"/>
  <c r="T26" i="46"/>
  <c r="E29" i="35"/>
  <c r="F29" i="35" s="1"/>
  <c r="T29" i="45"/>
  <c r="E31" i="35"/>
  <c r="F31" i="35" s="1"/>
  <c r="T31" i="46"/>
  <c r="T34" i="45"/>
  <c r="T37" i="45"/>
  <c r="T43" i="45"/>
  <c r="H12" i="20"/>
  <c r="U12" i="45"/>
  <c r="U12" i="5"/>
  <c r="G14" i="36"/>
  <c r="H14" i="36" s="1"/>
  <c r="U14" i="45"/>
  <c r="P14" i="20"/>
  <c r="G19" i="36"/>
  <c r="H19" i="36" s="1"/>
  <c r="U19" i="45"/>
  <c r="P19" i="20"/>
  <c r="F21" i="36"/>
  <c r="P21" i="20"/>
  <c r="U21" i="46"/>
  <c r="P23" i="20"/>
  <c r="U23" i="46"/>
  <c r="P25" i="20"/>
  <c r="U25" i="46"/>
  <c r="G30" i="36"/>
  <c r="H30" i="36" s="1"/>
  <c r="U30" i="45"/>
  <c r="P30" i="20"/>
  <c r="U39" i="45"/>
  <c r="U43" i="45"/>
  <c r="F16" i="37"/>
  <c r="V17" i="5"/>
  <c r="V17" i="45"/>
  <c r="P17" i="21"/>
  <c r="F20" i="37"/>
  <c r="V21" i="5"/>
  <c r="V21" i="45"/>
  <c r="P21" i="21"/>
  <c r="F24" i="37"/>
  <c r="P24" i="21"/>
  <c r="V24" i="46"/>
  <c r="G29" i="37"/>
  <c r="H29" i="37" s="1"/>
  <c r="V29" i="45"/>
  <c r="V33" i="45"/>
  <c r="V38" i="45"/>
  <c r="V39" i="45"/>
  <c r="V42" i="45"/>
  <c r="F12" i="22"/>
  <c r="W12" i="45"/>
  <c r="F14" i="22"/>
  <c r="W14" i="45"/>
  <c r="F16" i="22"/>
  <c r="W16" i="45"/>
  <c r="F18" i="22"/>
  <c r="W18" i="45"/>
  <c r="F20" i="22"/>
  <c r="W20" i="45"/>
  <c r="F22" i="22"/>
  <c r="W22" i="45"/>
  <c r="F24" i="22"/>
  <c r="W24" i="45"/>
  <c r="F26" i="22"/>
  <c r="W26" i="45"/>
  <c r="D27" i="38"/>
  <c r="F28" i="22"/>
  <c r="W28" i="45"/>
  <c r="D29" i="38"/>
  <c r="F30" i="22"/>
  <c r="W30" i="45"/>
  <c r="D31" i="38"/>
  <c r="W32" i="45"/>
  <c r="W34" i="45"/>
  <c r="W36" i="45"/>
  <c r="W38" i="45"/>
  <c r="W42" i="45"/>
  <c r="E12" i="39"/>
  <c r="N12" i="23"/>
  <c r="X12" i="46"/>
  <c r="E14" i="39"/>
  <c r="N14" i="23"/>
  <c r="X14" i="46"/>
  <c r="N16" i="23"/>
  <c r="X16" i="46"/>
  <c r="N18" i="23"/>
  <c r="X18" i="46"/>
  <c r="N20" i="23"/>
  <c r="X20" i="46"/>
  <c r="E22" i="39"/>
  <c r="N22" i="23"/>
  <c r="X22" i="46"/>
  <c r="N24" i="23"/>
  <c r="X24" i="46"/>
  <c r="E26" i="39"/>
  <c r="N26" i="23"/>
  <c r="X26" i="46"/>
  <c r="N28" i="23"/>
  <c r="X28" i="46"/>
  <c r="E30" i="39"/>
  <c r="N30" i="23"/>
  <c r="X30" i="46"/>
  <c r="Y13" i="5"/>
  <c r="Y13" i="46"/>
  <c r="G16" i="24"/>
  <c r="Y16" i="45"/>
  <c r="G18" i="24"/>
  <c r="Y18" i="45"/>
  <c r="G20" i="24"/>
  <c r="Y20" i="45"/>
  <c r="G22" i="24"/>
  <c r="Y22" i="45"/>
  <c r="N24" i="24"/>
  <c r="Y24" i="46"/>
  <c r="N26" i="24"/>
  <c r="Y26" i="46"/>
  <c r="N28" i="24"/>
  <c r="Y28" i="46"/>
  <c r="N30" i="24"/>
  <c r="Y30" i="46"/>
  <c r="Y33" i="45"/>
  <c r="Y35" i="45"/>
  <c r="Y37" i="45"/>
  <c r="Y39" i="45"/>
  <c r="I12" i="25"/>
  <c r="R14" i="25"/>
  <c r="AC14" i="46"/>
  <c r="R16" i="25"/>
  <c r="AC16" i="46"/>
  <c r="R18" i="25"/>
  <c r="AC18" i="46"/>
  <c r="R20" i="25"/>
  <c r="AC20" i="46"/>
  <c r="R22" i="25"/>
  <c r="AC22" i="46"/>
  <c r="R24" i="25"/>
  <c r="AC24" i="46"/>
  <c r="R26" i="25"/>
  <c r="AC26" i="46"/>
  <c r="R28" i="25"/>
  <c r="AC28" i="46"/>
  <c r="R30" i="25"/>
  <c r="AC30" i="46"/>
  <c r="I38" i="25"/>
  <c r="I42" i="25"/>
  <c r="G13" i="42"/>
  <c r="R13" i="26"/>
  <c r="AD13" i="46"/>
  <c r="G15" i="42"/>
  <c r="R15" i="26"/>
  <c r="AD15" i="46"/>
  <c r="R17" i="26"/>
  <c r="AD17" i="46"/>
  <c r="R19" i="26"/>
  <c r="AD19" i="46"/>
  <c r="R21" i="26"/>
  <c r="AD21" i="46"/>
  <c r="R23" i="26"/>
  <c r="AD23" i="46"/>
  <c r="R25" i="26"/>
  <c r="AD25" i="46"/>
  <c r="R27" i="26"/>
  <c r="AD27" i="46"/>
  <c r="R29" i="26"/>
  <c r="AD29" i="46"/>
  <c r="R31" i="26"/>
  <c r="AD31" i="46"/>
  <c r="F19" i="29"/>
  <c r="G19" i="29" s="1"/>
  <c r="F17" i="29"/>
  <c r="G17" i="29" s="1"/>
  <c r="F15" i="29"/>
  <c r="G15" i="29" s="1"/>
  <c r="E13" i="5"/>
  <c r="N13" i="11"/>
  <c r="N47" i="11" s="1"/>
  <c r="D13" i="46"/>
  <c r="N23" i="11"/>
  <c r="D23" i="46"/>
  <c r="N29" i="11"/>
  <c r="D29" i="46"/>
  <c r="N31" i="11"/>
  <c r="D31" i="46"/>
  <c r="N13" i="13"/>
  <c r="E13" i="46"/>
  <c r="G16" i="13"/>
  <c r="E16" i="45"/>
  <c r="G18" i="13"/>
  <c r="E18" i="45"/>
  <c r="G20" i="13"/>
  <c r="E20" i="45"/>
  <c r="G22" i="13"/>
  <c r="E22" i="45"/>
  <c r="N26" i="13"/>
  <c r="E26" i="46"/>
  <c r="F14" i="5"/>
  <c r="F14" i="45"/>
  <c r="L16" i="14"/>
  <c r="F16" i="46"/>
  <c r="L18" i="14"/>
  <c r="F18" i="46"/>
  <c r="L20" i="14"/>
  <c r="F20" i="46"/>
  <c r="L22" i="14"/>
  <c r="F22" i="46"/>
  <c r="L24" i="14"/>
  <c r="F24" i="46"/>
  <c r="L26" i="14"/>
  <c r="F26" i="46"/>
  <c r="L28" i="14"/>
  <c r="F28" i="46"/>
  <c r="L30" i="14"/>
  <c r="F30" i="46"/>
  <c r="J12" i="5"/>
  <c r="J12" i="45"/>
  <c r="J14" i="5"/>
  <c r="J14" i="45"/>
  <c r="P14" i="15"/>
  <c r="J14" i="46"/>
  <c r="J21" i="5"/>
  <c r="J21" i="45"/>
  <c r="J42" i="45"/>
  <c r="P15" i="16"/>
  <c r="K15" i="46"/>
  <c r="P29" i="16"/>
  <c r="K29" i="46"/>
  <c r="R14" i="17"/>
  <c r="O14" i="46"/>
  <c r="R24" i="17"/>
  <c r="O24" i="46"/>
  <c r="R26" i="17"/>
  <c r="O26" i="46"/>
  <c r="R28" i="17"/>
  <c r="O28" i="46"/>
  <c r="R30" i="17"/>
  <c r="O30" i="46"/>
  <c r="L12" i="18"/>
  <c r="P12" i="46"/>
  <c r="L16" i="18"/>
  <c r="P16" i="46"/>
  <c r="L18" i="18"/>
  <c r="P18" i="46"/>
  <c r="L20" i="18"/>
  <c r="P20" i="46"/>
  <c r="L22" i="18"/>
  <c r="P22" i="46"/>
  <c r="L24" i="18"/>
  <c r="P24" i="46"/>
  <c r="Q24" i="46" s="1"/>
  <c r="L12" i="19"/>
  <c r="T12" i="46"/>
  <c r="L19" i="19"/>
  <c r="T19" i="46"/>
  <c r="L25" i="19"/>
  <c r="T25" i="46"/>
  <c r="T39" i="45"/>
  <c r="G15" i="37"/>
  <c r="H15" i="37" s="1"/>
  <c r="V15" i="45"/>
  <c r="G19" i="37"/>
  <c r="H19" i="37" s="1"/>
  <c r="V19" i="45"/>
  <c r="G23" i="37"/>
  <c r="H23" i="37" s="1"/>
  <c r="V23" i="45"/>
  <c r="F13" i="22"/>
  <c r="W13" i="45"/>
  <c r="F15" i="22"/>
  <c r="W15" i="45"/>
  <c r="F19" i="22"/>
  <c r="W19" i="45"/>
  <c r="W37" i="45"/>
  <c r="W39" i="45"/>
  <c r="W43" i="45"/>
  <c r="N13" i="23"/>
  <c r="X13" i="46"/>
  <c r="N17" i="23"/>
  <c r="X17" i="46"/>
  <c r="N25" i="23"/>
  <c r="X25" i="46"/>
  <c r="N27" i="23"/>
  <c r="X27" i="46"/>
  <c r="G17" i="24"/>
  <c r="Y17" i="45"/>
  <c r="G19" i="24"/>
  <c r="Y19" i="45"/>
  <c r="N29" i="24"/>
  <c r="Y29" i="46"/>
  <c r="Y34" i="45"/>
  <c r="G47" i="24"/>
  <c r="Y36" i="45"/>
  <c r="Y38" i="45"/>
  <c r="Y43" i="45"/>
  <c r="R13" i="25"/>
  <c r="AC13" i="46"/>
  <c r="R15" i="25"/>
  <c r="AC15" i="46"/>
  <c r="R21" i="25"/>
  <c r="AC21" i="46"/>
  <c r="R25" i="25"/>
  <c r="AC25" i="46"/>
  <c r="R27" i="25"/>
  <c r="AC27" i="46"/>
  <c r="R29" i="25"/>
  <c r="AC29" i="46"/>
  <c r="I34" i="25"/>
  <c r="AC34" i="45"/>
  <c r="R16" i="26"/>
  <c r="AD16" i="46"/>
  <c r="R18" i="26"/>
  <c r="AD18" i="46"/>
  <c r="R24" i="26"/>
  <c r="AD24" i="46"/>
  <c r="R26" i="26"/>
  <c r="AD26" i="46"/>
  <c r="R28" i="26"/>
  <c r="AD28" i="46"/>
  <c r="R30" i="26"/>
  <c r="AD30" i="46"/>
  <c r="G15" i="11"/>
  <c r="D15" i="45"/>
  <c r="G19" i="11"/>
  <c r="D19" i="45"/>
  <c r="G21" i="11"/>
  <c r="D21" i="45"/>
  <c r="G29" i="11"/>
  <c r="D29" i="45"/>
  <c r="E15" i="5"/>
  <c r="E15" i="45"/>
  <c r="N17" i="13"/>
  <c r="E17" i="46"/>
  <c r="G30" i="13"/>
  <c r="E30" i="45"/>
  <c r="D13" i="30"/>
  <c r="L13" i="14"/>
  <c r="F13" i="46"/>
  <c r="F14" i="14"/>
  <c r="E24" i="30"/>
  <c r="F24" i="30" s="1"/>
  <c r="F24" i="45"/>
  <c r="F13" i="31"/>
  <c r="F22" i="31"/>
  <c r="J33" i="45"/>
  <c r="J35" i="45"/>
  <c r="H15" i="16"/>
  <c r="K15" i="5"/>
  <c r="K15" i="45"/>
  <c r="H17" i="16"/>
  <c r="K17" i="5"/>
  <c r="K17" i="45"/>
  <c r="H23" i="16"/>
  <c r="K23" i="5"/>
  <c r="K23" i="45"/>
  <c r="H25" i="16"/>
  <c r="K25" i="5"/>
  <c r="K25" i="45"/>
  <c r="H27" i="16"/>
  <c r="K27" i="5"/>
  <c r="K27" i="45"/>
  <c r="H29" i="16"/>
  <c r="K29" i="5"/>
  <c r="K29" i="45"/>
  <c r="H31" i="16"/>
  <c r="K31" i="5"/>
  <c r="K31" i="45"/>
  <c r="K35" i="45"/>
  <c r="K39" i="45"/>
  <c r="K43" i="45"/>
  <c r="I16" i="17"/>
  <c r="O16" i="5"/>
  <c r="O16" i="45"/>
  <c r="I18" i="17"/>
  <c r="O18" i="5"/>
  <c r="O18" i="45"/>
  <c r="I20" i="17"/>
  <c r="O20" i="5"/>
  <c r="O20" i="45"/>
  <c r="I22" i="17"/>
  <c r="O22" i="5"/>
  <c r="O22" i="45"/>
  <c r="I24" i="17"/>
  <c r="O24" i="5"/>
  <c r="O24" i="45"/>
  <c r="I28" i="17"/>
  <c r="O28" i="5"/>
  <c r="O28" i="45"/>
  <c r="O32" i="45"/>
  <c r="O34" i="45"/>
  <c r="O38" i="45"/>
  <c r="O42" i="45"/>
  <c r="F20" i="18"/>
  <c r="P20" i="45"/>
  <c r="F22" i="18"/>
  <c r="P22" i="45"/>
  <c r="F30" i="18"/>
  <c r="P30" i="45"/>
  <c r="P32" i="45"/>
  <c r="P36" i="45"/>
  <c r="T14" i="5"/>
  <c r="T14" i="45"/>
  <c r="L14" i="19"/>
  <c r="T14" i="46"/>
  <c r="D16" i="35"/>
  <c r="L18" i="19"/>
  <c r="T18" i="46"/>
  <c r="T21" i="5"/>
  <c r="T21" i="45"/>
  <c r="F27" i="19"/>
  <c r="T27" i="45"/>
  <c r="F30" i="19"/>
  <c r="T32" i="45"/>
  <c r="F14" i="36"/>
  <c r="H12" i="21"/>
  <c r="V12" i="45"/>
  <c r="H13" i="21"/>
  <c r="P13" i="21"/>
  <c r="H14" i="21"/>
  <c r="P14" i="21"/>
  <c r="F17" i="37"/>
  <c r="P18" i="21"/>
  <c r="F21" i="37"/>
  <c r="V22" i="5"/>
  <c r="V22" i="45"/>
  <c r="V25" i="5"/>
  <c r="V25" i="45"/>
  <c r="P27" i="21"/>
  <c r="V27" i="46"/>
  <c r="P29" i="21"/>
  <c r="V29" i="46"/>
  <c r="P31" i="21"/>
  <c r="V31" i="46"/>
  <c r="D12" i="38"/>
  <c r="L18" i="22"/>
  <c r="W18" i="46"/>
  <c r="L20" i="22"/>
  <c r="W20" i="46"/>
  <c r="L22" i="22"/>
  <c r="W22" i="46"/>
  <c r="G13" i="23"/>
  <c r="X13" i="45"/>
  <c r="G17" i="23"/>
  <c r="X17" i="45"/>
  <c r="G23" i="23"/>
  <c r="X23" i="45"/>
  <c r="G27" i="23"/>
  <c r="X27" i="45"/>
  <c r="G31" i="23"/>
  <c r="X31" i="45"/>
  <c r="X35" i="45"/>
  <c r="X39" i="45"/>
  <c r="X43" i="45"/>
  <c r="F18" i="40"/>
  <c r="G18" i="40" s="1"/>
  <c r="Y18" i="46"/>
  <c r="G27" i="24"/>
  <c r="Y27" i="45"/>
  <c r="G31" i="24"/>
  <c r="Y31" i="45"/>
  <c r="Y42" i="45"/>
  <c r="I13" i="25"/>
  <c r="I17" i="25"/>
  <c r="AC17" i="45"/>
  <c r="AC29" i="5"/>
  <c r="AC29" i="45"/>
  <c r="I43" i="25"/>
  <c r="I12" i="26"/>
  <c r="AD12" i="45"/>
  <c r="I14" i="26"/>
  <c r="AD14" i="45"/>
  <c r="AD42" i="45"/>
  <c r="F16" i="29"/>
  <c r="G16" i="29" s="1"/>
  <c r="G13" i="37"/>
  <c r="H13" i="37" s="1"/>
  <c r="AD12" i="5"/>
  <c r="V13" i="5"/>
  <c r="N12" i="11"/>
  <c r="D12" i="46"/>
  <c r="E14" i="28"/>
  <c r="N16" i="11"/>
  <c r="D16" i="46"/>
  <c r="N18" i="11"/>
  <c r="D18" i="46"/>
  <c r="N20" i="11"/>
  <c r="D20" i="46"/>
  <c r="N24" i="11"/>
  <c r="D24" i="46"/>
  <c r="E28" i="28"/>
  <c r="N30" i="11"/>
  <c r="D30" i="46"/>
  <c r="G15" i="13"/>
  <c r="E17" i="5"/>
  <c r="E17" i="45"/>
  <c r="E19" i="5"/>
  <c r="E19" i="45"/>
  <c r="N23" i="13"/>
  <c r="E23" i="46"/>
  <c r="D17" i="30"/>
  <c r="G12" i="11"/>
  <c r="D12" i="45"/>
  <c r="G14" i="11"/>
  <c r="D14" i="45"/>
  <c r="G16" i="11"/>
  <c r="D16" i="45"/>
  <c r="E17" i="28"/>
  <c r="G18" i="11"/>
  <c r="D18" i="45"/>
  <c r="G20" i="11"/>
  <c r="D20" i="45"/>
  <c r="G22" i="11"/>
  <c r="D22" i="45"/>
  <c r="E23" i="28"/>
  <c r="G24" i="11"/>
  <c r="D24" i="45"/>
  <c r="G26" i="11"/>
  <c r="D26" i="45"/>
  <c r="G28" i="11"/>
  <c r="D28" i="45"/>
  <c r="G30" i="11"/>
  <c r="D30" i="45"/>
  <c r="G14" i="13"/>
  <c r="E14" i="45"/>
  <c r="N16" i="13"/>
  <c r="E16" i="46"/>
  <c r="N18" i="13"/>
  <c r="E18" i="46"/>
  <c r="N20" i="13"/>
  <c r="E20" i="46"/>
  <c r="N22" i="13"/>
  <c r="E22" i="46"/>
  <c r="G23" i="13"/>
  <c r="G25" i="13"/>
  <c r="E25" i="45"/>
  <c r="G27" i="13"/>
  <c r="E27" i="45"/>
  <c r="G29" i="13"/>
  <c r="E29" i="45"/>
  <c r="N31" i="13"/>
  <c r="E31" i="46"/>
  <c r="F15" i="14"/>
  <c r="F15" i="45"/>
  <c r="F17" i="14"/>
  <c r="F17" i="45"/>
  <c r="F19" i="5"/>
  <c r="F19" i="45"/>
  <c r="F21" i="5"/>
  <c r="F21" i="45"/>
  <c r="F23" i="14"/>
  <c r="F23" i="45"/>
  <c r="F25" i="14"/>
  <c r="F25" i="45"/>
  <c r="F29" i="14"/>
  <c r="F29" i="45"/>
  <c r="F12" i="31"/>
  <c r="H15" i="15"/>
  <c r="J15" i="5"/>
  <c r="J15" i="45"/>
  <c r="G17" i="31"/>
  <c r="H17" i="31" s="1"/>
  <c r="J17" i="5"/>
  <c r="J17" i="45"/>
  <c r="J19" i="5"/>
  <c r="J19" i="45"/>
  <c r="P19" i="15"/>
  <c r="J19" i="46"/>
  <c r="P21" i="15"/>
  <c r="J21" i="46"/>
  <c r="P23" i="15"/>
  <c r="J23" i="46"/>
  <c r="P25" i="15"/>
  <c r="J25" i="46"/>
  <c r="P27" i="15"/>
  <c r="J27" i="46"/>
  <c r="H28" i="15"/>
  <c r="J30" i="5"/>
  <c r="J30" i="45"/>
  <c r="J32" i="45"/>
  <c r="J34" i="45"/>
  <c r="J36" i="45"/>
  <c r="J38" i="45"/>
  <c r="J43" i="45"/>
  <c r="H12" i="16"/>
  <c r="K12" i="5"/>
  <c r="K12" i="45"/>
  <c r="H14" i="16"/>
  <c r="K14" i="5"/>
  <c r="K14" i="45"/>
  <c r="H16" i="16"/>
  <c r="K16" i="5"/>
  <c r="K16" i="45"/>
  <c r="H18" i="16"/>
  <c r="K18" i="5"/>
  <c r="K18" i="45"/>
  <c r="H20" i="16"/>
  <c r="K20" i="5"/>
  <c r="K20" i="45"/>
  <c r="H22" i="16"/>
  <c r="K22" i="45"/>
  <c r="K22" i="5"/>
  <c r="H24" i="16"/>
  <c r="K24" i="5"/>
  <c r="K24" i="45"/>
  <c r="H26" i="16"/>
  <c r="K26" i="5"/>
  <c r="K26" i="45"/>
  <c r="H28" i="16"/>
  <c r="K28" i="5"/>
  <c r="K28" i="45"/>
  <c r="H30" i="16"/>
  <c r="K30" i="5"/>
  <c r="K30" i="45"/>
  <c r="K32" i="45"/>
  <c r="K34" i="45"/>
  <c r="K36" i="45"/>
  <c r="K38" i="45"/>
  <c r="K42" i="45"/>
  <c r="I13" i="17"/>
  <c r="O13" i="5"/>
  <c r="O13" i="45"/>
  <c r="I15" i="17"/>
  <c r="O15" i="5"/>
  <c r="O15" i="45"/>
  <c r="I17" i="17"/>
  <c r="O17" i="5"/>
  <c r="O17" i="45"/>
  <c r="I19" i="17"/>
  <c r="O19" i="5"/>
  <c r="O19" i="45"/>
  <c r="I21" i="17"/>
  <c r="O21" i="5"/>
  <c r="O21" i="45"/>
  <c r="I23" i="17"/>
  <c r="O23" i="5"/>
  <c r="O23" i="45"/>
  <c r="I25" i="17"/>
  <c r="O25" i="5"/>
  <c r="O25" i="45"/>
  <c r="I27" i="17"/>
  <c r="O27" i="5"/>
  <c r="O27" i="45"/>
  <c r="I29" i="17"/>
  <c r="O29" i="5"/>
  <c r="O29" i="45"/>
  <c r="I31" i="17"/>
  <c r="O31" i="5"/>
  <c r="O31" i="45"/>
  <c r="O33" i="45"/>
  <c r="O35" i="45"/>
  <c r="O37" i="45"/>
  <c r="O39" i="45"/>
  <c r="O43" i="45"/>
  <c r="F13" i="18"/>
  <c r="F47" i="18" s="1"/>
  <c r="P13" i="45"/>
  <c r="F15" i="18"/>
  <c r="P15" i="45"/>
  <c r="D16" i="34"/>
  <c r="F17" i="18"/>
  <c r="P17" i="45"/>
  <c r="F19" i="18"/>
  <c r="P19" i="45"/>
  <c r="F21" i="18"/>
  <c r="P21" i="45"/>
  <c r="F23" i="18"/>
  <c r="P23" i="45"/>
  <c r="F25" i="18"/>
  <c r="P25" i="45"/>
  <c r="F27" i="18"/>
  <c r="P27" i="45"/>
  <c r="Q27" i="45" s="1"/>
  <c r="F29" i="18"/>
  <c r="P29" i="45"/>
  <c r="F31" i="18"/>
  <c r="P31" i="45"/>
  <c r="P33" i="45"/>
  <c r="P35" i="45"/>
  <c r="P37" i="45"/>
  <c r="P39" i="45"/>
  <c r="T13" i="5"/>
  <c r="T13" i="45"/>
  <c r="D15" i="35"/>
  <c r="L15" i="19"/>
  <c r="T15" i="46"/>
  <c r="D17" i="35"/>
  <c r="L17" i="19"/>
  <c r="T17" i="46"/>
  <c r="T20" i="5"/>
  <c r="T20" i="45"/>
  <c r="F22" i="19"/>
  <c r="T22" i="45"/>
  <c r="D27" i="35"/>
  <c r="E28" i="35"/>
  <c r="F28" i="35" s="1"/>
  <c r="T28" i="46"/>
  <c r="D30" i="35"/>
  <c r="F31" i="19"/>
  <c r="T31" i="45"/>
  <c r="T36" i="45"/>
  <c r="T42" i="45"/>
  <c r="P13" i="20"/>
  <c r="U13" i="46"/>
  <c r="F16" i="36"/>
  <c r="P16" i="20"/>
  <c r="U16" i="46"/>
  <c r="P18" i="20"/>
  <c r="U18" i="46"/>
  <c r="G27" i="36"/>
  <c r="H27" i="36" s="1"/>
  <c r="U27" i="45"/>
  <c r="P27" i="20"/>
  <c r="F29" i="36"/>
  <c r="P29" i="20"/>
  <c r="U29" i="46"/>
  <c r="U32" i="45"/>
  <c r="U34" i="45"/>
  <c r="U36" i="45"/>
  <c r="V16" i="5"/>
  <c r="V16" i="45"/>
  <c r="V20" i="5"/>
  <c r="V20" i="45"/>
  <c r="G24" i="37"/>
  <c r="H24" i="37" s="1"/>
  <c r="V24" i="45"/>
  <c r="P26" i="21"/>
  <c r="V26" i="46"/>
  <c r="P28" i="21"/>
  <c r="V28" i="46"/>
  <c r="P30" i="21"/>
  <c r="V30" i="46"/>
  <c r="L13" i="22"/>
  <c r="W13" i="46"/>
  <c r="L15" i="22"/>
  <c r="W15" i="46"/>
  <c r="L17" i="22"/>
  <c r="W17" i="46"/>
  <c r="L19" i="22"/>
  <c r="W19" i="46"/>
  <c r="L21" i="22"/>
  <c r="W21" i="46"/>
  <c r="L23" i="22"/>
  <c r="W23" i="46"/>
  <c r="L25" i="22"/>
  <c r="W25" i="46"/>
  <c r="L27" i="22"/>
  <c r="W27" i="46"/>
  <c r="L29" i="22"/>
  <c r="W29" i="46"/>
  <c r="L31" i="22"/>
  <c r="W31" i="46"/>
  <c r="G12" i="23"/>
  <c r="X12" i="45"/>
  <c r="G14" i="23"/>
  <c r="X14" i="45"/>
  <c r="G16" i="23"/>
  <c r="X16" i="45"/>
  <c r="G18" i="23"/>
  <c r="X18" i="45"/>
  <c r="G20" i="23"/>
  <c r="X20" i="45"/>
  <c r="G22" i="23"/>
  <c r="X22" i="45"/>
  <c r="G24" i="23"/>
  <c r="X24" i="45"/>
  <c r="G26" i="23"/>
  <c r="X26" i="45"/>
  <c r="G28" i="23"/>
  <c r="X28" i="45"/>
  <c r="G30" i="23"/>
  <c r="X30" i="45"/>
  <c r="X32" i="45"/>
  <c r="X34" i="45"/>
  <c r="X36" i="45"/>
  <c r="X38" i="45"/>
  <c r="X42" i="45"/>
  <c r="Y12" i="5"/>
  <c r="Y12" i="46"/>
  <c r="G13" i="24"/>
  <c r="Y13" i="45"/>
  <c r="G15" i="24"/>
  <c r="Y15" i="45"/>
  <c r="Y17" i="5"/>
  <c r="Y17" i="46"/>
  <c r="Y19" i="5"/>
  <c r="Y19" i="46"/>
  <c r="N21" i="24"/>
  <c r="Y21" i="46"/>
  <c r="G24" i="24"/>
  <c r="Y24" i="45"/>
  <c r="G26" i="24"/>
  <c r="Y26" i="45"/>
  <c r="G28" i="24"/>
  <c r="Y28" i="45"/>
  <c r="E29" i="40"/>
  <c r="G30" i="24"/>
  <c r="Y30" i="45"/>
  <c r="Y32" i="45"/>
  <c r="G13" i="41"/>
  <c r="I26" i="25"/>
  <c r="AC26" i="45"/>
  <c r="H30" i="41"/>
  <c r="I30" i="41" s="1"/>
  <c r="AC30" i="45"/>
  <c r="R31" i="25"/>
  <c r="AC31" i="46"/>
  <c r="I33" i="25"/>
  <c r="AC33" i="45"/>
  <c r="I13" i="26"/>
  <c r="AD13" i="45"/>
  <c r="I15" i="26"/>
  <c r="AD15" i="45"/>
  <c r="I17" i="26"/>
  <c r="AD17" i="45"/>
  <c r="I19" i="26"/>
  <c r="AD19" i="45"/>
  <c r="I21" i="26"/>
  <c r="AD21" i="45"/>
  <c r="I23" i="26"/>
  <c r="AD23" i="45"/>
  <c r="I25" i="26"/>
  <c r="AD25" i="45"/>
  <c r="I27" i="26"/>
  <c r="AD27" i="45"/>
  <c r="I29" i="26"/>
  <c r="AD29" i="45"/>
  <c r="I31" i="26"/>
  <c r="AD31" i="45"/>
  <c r="AD33" i="45"/>
  <c r="AD35" i="45"/>
  <c r="AD37" i="45"/>
  <c r="AD39" i="45"/>
  <c r="AD43" i="45"/>
  <c r="F18" i="28"/>
  <c r="G18" i="28" s="1"/>
  <c r="E24" i="29"/>
  <c r="F13" i="29"/>
  <c r="G13" i="29" s="1"/>
  <c r="W12" i="5"/>
  <c r="W28" i="5"/>
  <c r="P18" i="5"/>
  <c r="X13" i="5"/>
  <c r="F15" i="39"/>
  <c r="G15" i="39" s="1"/>
  <c r="X15" i="5"/>
  <c r="E25" i="39"/>
  <c r="X14" i="5"/>
  <c r="F14" i="39"/>
  <c r="G14" i="39" s="1"/>
  <c r="E23" i="39"/>
  <c r="E29" i="39"/>
  <c r="E24" i="39"/>
  <c r="E28" i="39"/>
  <c r="E27" i="40"/>
  <c r="E31" i="40"/>
  <c r="E16" i="40"/>
  <c r="E15" i="40"/>
  <c r="F16" i="40"/>
  <c r="G16" i="40" s="1"/>
  <c r="F20" i="40"/>
  <c r="G20" i="40" s="1"/>
  <c r="Y15" i="5"/>
  <c r="E17" i="40"/>
  <c r="E20" i="40"/>
  <c r="E19" i="40"/>
  <c r="E23" i="40"/>
  <c r="E18" i="40"/>
  <c r="E21" i="40"/>
  <c r="N20" i="24"/>
  <c r="E22" i="40"/>
  <c r="H16" i="41"/>
  <c r="I16" i="41" s="1"/>
  <c r="AC15" i="5"/>
  <c r="AC12" i="5"/>
  <c r="H14" i="41"/>
  <c r="I14" i="41" s="1"/>
  <c r="AC18" i="5"/>
  <c r="H12" i="41"/>
  <c r="I12" i="41" s="1"/>
  <c r="H13" i="41"/>
  <c r="I13" i="41" s="1"/>
  <c r="H20" i="41"/>
  <c r="I20" i="41" s="1"/>
  <c r="H27" i="41"/>
  <c r="I27" i="41" s="1"/>
  <c r="G30" i="41"/>
  <c r="G25" i="41"/>
  <c r="G29" i="41"/>
  <c r="G24" i="41"/>
  <c r="G28" i="41"/>
  <c r="AC24" i="5"/>
  <c r="H28" i="41"/>
  <c r="I28" i="41" s="1"/>
  <c r="G27" i="41"/>
  <c r="G26" i="41"/>
  <c r="G23" i="41"/>
  <c r="AC19" i="5"/>
  <c r="H23" i="41"/>
  <c r="I23" i="41" s="1"/>
  <c r="G22" i="41"/>
  <c r="AC22" i="5"/>
  <c r="G21" i="41"/>
  <c r="I20" i="25"/>
  <c r="G17" i="42"/>
  <c r="G19" i="42"/>
  <c r="G22" i="42"/>
  <c r="G21" i="42"/>
  <c r="G30" i="42"/>
  <c r="G16" i="42"/>
  <c r="G20" i="42"/>
  <c r="H14" i="42"/>
  <c r="I14" i="42" s="1"/>
  <c r="G31" i="33"/>
  <c r="G29" i="33"/>
  <c r="G13" i="33"/>
  <c r="G21" i="33"/>
  <c r="G25" i="33"/>
  <c r="G27" i="33"/>
  <c r="G12" i="33"/>
  <c r="G16" i="33"/>
  <c r="G24" i="33"/>
  <c r="G28" i="33"/>
  <c r="F21" i="31"/>
  <c r="F30" i="31"/>
  <c r="F16" i="31"/>
  <c r="F15" i="31"/>
  <c r="F14" i="31"/>
  <c r="G14" i="31"/>
  <c r="H14" i="31" s="1"/>
  <c r="F31" i="5"/>
  <c r="D24" i="30"/>
  <c r="F24" i="28"/>
  <c r="G24" i="28" s="1"/>
  <c r="D24" i="5"/>
  <c r="G26" i="42"/>
  <c r="G25" i="42"/>
  <c r="G29" i="42"/>
  <c r="G24" i="42"/>
  <c r="G28" i="42"/>
  <c r="G23" i="42"/>
  <c r="G27" i="42"/>
  <c r="G31" i="42"/>
  <c r="AD31" i="5"/>
  <c r="H22" i="42"/>
  <c r="I22" i="42" s="1"/>
  <c r="H31" i="42"/>
  <c r="I31" i="42" s="1"/>
  <c r="H18" i="42"/>
  <c r="I18" i="42" s="1"/>
  <c r="AD22" i="5"/>
  <c r="H30" i="42"/>
  <c r="I30" i="42" s="1"/>
  <c r="AD17" i="5"/>
  <c r="H26" i="42"/>
  <c r="I26" i="42" s="1"/>
  <c r="AD27" i="5"/>
  <c r="AD16" i="5"/>
  <c r="AD13" i="5"/>
  <c r="H27" i="42"/>
  <c r="I27" i="42" s="1"/>
  <c r="H23" i="42"/>
  <c r="I23" i="42" s="1"/>
  <c r="H19" i="42"/>
  <c r="I19" i="42" s="1"/>
  <c r="H15" i="42"/>
  <c r="I15" i="42" s="1"/>
  <c r="AD26" i="5"/>
  <c r="AD21" i="5"/>
  <c r="AD25" i="5"/>
  <c r="AD15" i="5"/>
  <c r="H28" i="42"/>
  <c r="I28" i="42" s="1"/>
  <c r="H24" i="42"/>
  <c r="I24" i="42" s="1"/>
  <c r="H20" i="42"/>
  <c r="I20" i="42" s="1"/>
  <c r="H16" i="42"/>
  <c r="I16" i="42" s="1"/>
  <c r="AD24" i="5"/>
  <c r="AD20" i="5"/>
  <c r="AD30" i="5"/>
  <c r="AD19" i="5"/>
  <c r="H29" i="42"/>
  <c r="I29" i="42" s="1"/>
  <c r="H25" i="42"/>
  <c r="I25" i="42" s="1"/>
  <c r="H21" i="42"/>
  <c r="I21" i="42" s="1"/>
  <c r="H17" i="42"/>
  <c r="I17" i="42" s="1"/>
  <c r="H13" i="42"/>
  <c r="I13" i="42" s="1"/>
  <c r="AD29" i="5"/>
  <c r="AD18" i="5"/>
  <c r="AD28" i="5"/>
  <c r="AD23" i="5"/>
  <c r="AD14" i="5"/>
  <c r="H31" i="41"/>
  <c r="I31" i="41" s="1"/>
  <c r="G14" i="41"/>
  <c r="G18" i="41"/>
  <c r="AC13" i="5"/>
  <c r="G17" i="41"/>
  <c r="G16" i="41"/>
  <c r="G20" i="41"/>
  <c r="H21" i="41"/>
  <c r="I21" i="41" s="1"/>
  <c r="G15" i="41"/>
  <c r="G19" i="41"/>
  <c r="I15" i="25"/>
  <c r="H15" i="41"/>
  <c r="I15" i="41" s="1"/>
  <c r="AC31" i="5"/>
  <c r="I21" i="25"/>
  <c r="I14" i="25"/>
  <c r="AC14" i="5"/>
  <c r="I23" i="25"/>
  <c r="I28" i="25"/>
  <c r="I37" i="25"/>
  <c r="I31" i="25"/>
  <c r="AC21" i="5"/>
  <c r="I22" i="25"/>
  <c r="I30" i="25"/>
  <c r="H29" i="41"/>
  <c r="I29" i="41" s="1"/>
  <c r="H25" i="41"/>
  <c r="I25" i="41" s="1"/>
  <c r="H17" i="41"/>
  <c r="I17" i="41" s="1"/>
  <c r="AC27" i="5"/>
  <c r="G44" i="25"/>
  <c r="G45" i="25" s="1"/>
  <c r="I29" i="25"/>
  <c r="AC30" i="5"/>
  <c r="AC17" i="5"/>
  <c r="H26" i="41"/>
  <c r="I26" i="41" s="1"/>
  <c r="H22" i="41"/>
  <c r="I22" i="41" s="1"/>
  <c r="H18" i="41"/>
  <c r="I18" i="41" s="1"/>
  <c r="AC26" i="5"/>
  <c r="AC23" i="5"/>
  <c r="AC20" i="5"/>
  <c r="I19" i="25"/>
  <c r="I27" i="25"/>
  <c r="I35" i="25"/>
  <c r="AC16" i="5"/>
  <c r="I18" i="25"/>
  <c r="H19" i="41"/>
  <c r="I19" i="41" s="1"/>
  <c r="AC25" i="5"/>
  <c r="AC28" i="5"/>
  <c r="I16" i="25"/>
  <c r="I24" i="25"/>
  <c r="I32" i="25"/>
  <c r="H24" i="41"/>
  <c r="I24" i="41" s="1"/>
  <c r="E30" i="40"/>
  <c r="E28" i="40"/>
  <c r="N19" i="24"/>
  <c r="Y16" i="5"/>
  <c r="N18" i="24"/>
  <c r="Y18" i="5"/>
  <c r="N17" i="24"/>
  <c r="F19" i="40"/>
  <c r="G19" i="40" s="1"/>
  <c r="F17" i="40"/>
  <c r="G17" i="40" s="1"/>
  <c r="F15" i="40"/>
  <c r="G15" i="40" s="1"/>
  <c r="F13" i="40"/>
  <c r="G13" i="40" s="1"/>
  <c r="Y14" i="5"/>
  <c r="N16" i="24"/>
  <c r="Y20" i="5"/>
  <c r="N14" i="24"/>
  <c r="E25" i="40"/>
  <c r="E26" i="40"/>
  <c r="L44" i="24"/>
  <c r="L45" i="24" s="1"/>
  <c r="N13" i="24"/>
  <c r="E24" i="40"/>
  <c r="Y27" i="5"/>
  <c r="Y29" i="5"/>
  <c r="Y24" i="5"/>
  <c r="Y22" i="5"/>
  <c r="F30" i="40"/>
  <c r="G30" i="40" s="1"/>
  <c r="F28" i="40"/>
  <c r="G28" i="40" s="1"/>
  <c r="F26" i="40"/>
  <c r="G26" i="40" s="1"/>
  <c r="F24" i="40"/>
  <c r="G24" i="40" s="1"/>
  <c r="F22" i="40"/>
  <c r="G22" i="40" s="1"/>
  <c r="Y31" i="5"/>
  <c r="Y26" i="5"/>
  <c r="Y28" i="5"/>
  <c r="Y21" i="5"/>
  <c r="F31" i="40"/>
  <c r="G31" i="40" s="1"/>
  <c r="F29" i="40"/>
  <c r="G29" i="40" s="1"/>
  <c r="F27" i="40"/>
  <c r="G27" i="40" s="1"/>
  <c r="F25" i="40"/>
  <c r="G25" i="40" s="1"/>
  <c r="F23" i="40"/>
  <c r="G23" i="40" s="1"/>
  <c r="F21" i="40"/>
  <c r="G21" i="40" s="1"/>
  <c r="Y30" i="5"/>
  <c r="Y25" i="5"/>
  <c r="Y23" i="5"/>
  <c r="E19" i="39"/>
  <c r="F17" i="39"/>
  <c r="G17" i="39" s="1"/>
  <c r="E18" i="39"/>
  <c r="F19" i="39"/>
  <c r="G19" i="39" s="1"/>
  <c r="E17" i="39"/>
  <c r="E21" i="39"/>
  <c r="X19" i="5"/>
  <c r="E20" i="39"/>
  <c r="F21" i="39"/>
  <c r="G21" i="39" s="1"/>
  <c r="E16" i="39"/>
  <c r="F23" i="39"/>
  <c r="G23" i="39" s="1"/>
  <c r="F29" i="39"/>
  <c r="G29" i="39" s="1"/>
  <c r="F25" i="39"/>
  <c r="G25" i="39" s="1"/>
  <c r="F31" i="39"/>
  <c r="G31" i="39" s="1"/>
  <c r="X24" i="5"/>
  <c r="F27" i="39"/>
  <c r="G27" i="39" s="1"/>
  <c r="X17" i="5"/>
  <c r="X26" i="5"/>
  <c r="X22" i="5"/>
  <c r="X31" i="5"/>
  <c r="X29" i="5"/>
  <c r="F30" i="39"/>
  <c r="G30" i="39" s="1"/>
  <c r="F28" i="39"/>
  <c r="G28" i="39" s="1"/>
  <c r="F26" i="39"/>
  <c r="G26" i="39" s="1"/>
  <c r="F24" i="39"/>
  <c r="G24" i="39" s="1"/>
  <c r="F22" i="39"/>
  <c r="G22" i="39" s="1"/>
  <c r="F20" i="39"/>
  <c r="G20" i="39" s="1"/>
  <c r="F18" i="39"/>
  <c r="G18" i="39" s="1"/>
  <c r="F16" i="39"/>
  <c r="G16" i="39" s="1"/>
  <c r="X27" i="5"/>
  <c r="X25" i="5"/>
  <c r="X20" i="5"/>
  <c r="X18" i="5"/>
  <c r="X16" i="5"/>
  <c r="X23" i="5"/>
  <c r="X30" i="5"/>
  <c r="X28" i="5"/>
  <c r="X21" i="5"/>
  <c r="D19" i="38"/>
  <c r="D21" i="38"/>
  <c r="D25" i="38"/>
  <c r="W31" i="5"/>
  <c r="E29" i="38"/>
  <c r="F29" i="38" s="1"/>
  <c r="W29" i="5"/>
  <c r="E31" i="38"/>
  <c r="F31" i="38" s="1"/>
  <c r="D23" i="38"/>
  <c r="E28" i="38"/>
  <c r="F28" i="38" s="1"/>
  <c r="W30" i="5"/>
  <c r="E30" i="38"/>
  <c r="F30" i="38" s="1"/>
  <c r="E19" i="38"/>
  <c r="F19" i="38" s="1"/>
  <c r="W27" i="5"/>
  <c r="E27" i="38"/>
  <c r="F27" i="38" s="1"/>
  <c r="W25" i="5"/>
  <c r="D16" i="38"/>
  <c r="D20" i="38"/>
  <c r="D24" i="38"/>
  <c r="E26" i="38"/>
  <c r="F26" i="38" s="1"/>
  <c r="W26" i="5"/>
  <c r="E24" i="38"/>
  <c r="F24" i="38" s="1"/>
  <c r="E16" i="38"/>
  <c r="F16" i="38" s="1"/>
  <c r="W22" i="5"/>
  <c r="E21" i="38"/>
  <c r="F21" i="38" s="1"/>
  <c r="W19" i="5"/>
  <c r="W16" i="5"/>
  <c r="E18" i="38"/>
  <c r="F18" i="38" s="1"/>
  <c r="E23" i="38"/>
  <c r="F23" i="38" s="1"/>
  <c r="E15" i="38"/>
  <c r="F15" i="38" s="1"/>
  <c r="W23" i="5"/>
  <c r="E20" i="38"/>
  <c r="F20" i="38" s="1"/>
  <c r="W24" i="5"/>
  <c r="W20" i="5"/>
  <c r="W17" i="5"/>
  <c r="E25" i="38"/>
  <c r="F25" i="38" s="1"/>
  <c r="E17" i="38"/>
  <c r="F17" i="38" s="1"/>
  <c r="W14" i="5"/>
  <c r="E22" i="38"/>
  <c r="F22" i="38" s="1"/>
  <c r="E14" i="38"/>
  <c r="F14" i="38" s="1"/>
  <c r="W21" i="5"/>
  <c r="W18" i="5"/>
  <c r="F31" i="37"/>
  <c r="G31" i="37"/>
  <c r="H31" i="37" s="1"/>
  <c r="F29" i="37"/>
  <c r="V30" i="5"/>
  <c r="F27" i="37"/>
  <c r="V28" i="5"/>
  <c r="N44" i="21"/>
  <c r="N45" i="21" s="1"/>
  <c r="F26" i="37"/>
  <c r="G27" i="37"/>
  <c r="H27" i="37" s="1"/>
  <c r="F25" i="37"/>
  <c r="V26" i="5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G25" i="37"/>
  <c r="H25" i="37" s="1"/>
  <c r="G17" i="37"/>
  <c r="H17" i="37" s="1"/>
  <c r="V27" i="5"/>
  <c r="G28" i="37"/>
  <c r="H28" i="37" s="1"/>
  <c r="G20" i="37"/>
  <c r="H20" i="37" s="1"/>
  <c r="V24" i="5"/>
  <c r="V23" i="5"/>
  <c r="V18" i="5"/>
  <c r="G30" i="37"/>
  <c r="H30" i="37" s="1"/>
  <c r="V31" i="5"/>
  <c r="G26" i="37"/>
  <c r="H26" i="37" s="1"/>
  <c r="V29" i="5"/>
  <c r="V19" i="5"/>
  <c r="G21" i="37"/>
  <c r="H21" i="37" s="1"/>
  <c r="G16" i="37"/>
  <c r="H16" i="37" s="1"/>
  <c r="G22" i="37"/>
  <c r="H22" i="37" s="1"/>
  <c r="F28" i="36"/>
  <c r="F27" i="36"/>
  <c r="G28" i="36"/>
  <c r="H28" i="36" s="1"/>
  <c r="F26" i="36"/>
  <c r="F31" i="36"/>
  <c r="F17" i="36"/>
  <c r="G22" i="36"/>
  <c r="H22" i="36" s="1"/>
  <c r="G21" i="36"/>
  <c r="H21" i="36" s="1"/>
  <c r="F25" i="36"/>
  <c r="F19" i="36"/>
  <c r="G25" i="36"/>
  <c r="H25" i="36" s="1"/>
  <c r="F18" i="36"/>
  <c r="F23" i="36"/>
  <c r="G24" i="36"/>
  <c r="H24" i="36" s="1"/>
  <c r="H29" i="20"/>
  <c r="U29" i="5"/>
  <c r="H31" i="20"/>
  <c r="U31" i="5"/>
  <c r="G31" i="36"/>
  <c r="H31" i="36" s="1"/>
  <c r="H30" i="20"/>
  <c r="U30" i="5"/>
  <c r="G29" i="36"/>
  <c r="H29" i="36" s="1"/>
  <c r="H17" i="20"/>
  <c r="U17" i="5"/>
  <c r="H18" i="20"/>
  <c r="U18" i="5"/>
  <c r="H23" i="20"/>
  <c r="U23" i="5"/>
  <c r="H21" i="20"/>
  <c r="U21" i="5"/>
  <c r="H26" i="20"/>
  <c r="U26" i="5"/>
  <c r="H16" i="20"/>
  <c r="U16" i="5"/>
  <c r="G17" i="36"/>
  <c r="H17" i="36" s="1"/>
  <c r="H15" i="20"/>
  <c r="U15" i="5"/>
  <c r="H20" i="20"/>
  <c r="U20" i="5"/>
  <c r="H25" i="20"/>
  <c r="U25" i="5"/>
  <c r="G20" i="36"/>
  <c r="H20" i="36" s="1"/>
  <c r="H28" i="20"/>
  <c r="U28" i="5"/>
  <c r="H27" i="20"/>
  <c r="U27" i="5"/>
  <c r="H14" i="20"/>
  <c r="U14" i="5"/>
  <c r="H19" i="20"/>
  <c r="U19" i="5"/>
  <c r="G23" i="36"/>
  <c r="H23" i="36" s="1"/>
  <c r="G15" i="36"/>
  <c r="H15" i="36" s="1"/>
  <c r="H22" i="20"/>
  <c r="U22" i="5"/>
  <c r="H24" i="20"/>
  <c r="U24" i="5"/>
  <c r="G26" i="36"/>
  <c r="H26" i="36" s="1"/>
  <c r="G18" i="36"/>
  <c r="H18" i="36" s="1"/>
  <c r="F29" i="19"/>
  <c r="D31" i="35"/>
  <c r="D28" i="35"/>
  <c r="D21" i="35"/>
  <c r="L27" i="19"/>
  <c r="T27" i="5"/>
  <c r="L31" i="19"/>
  <c r="T31" i="5"/>
  <c r="L30" i="19"/>
  <c r="T30" i="5"/>
  <c r="E30" i="35"/>
  <c r="F30" i="35" s="1"/>
  <c r="L29" i="19"/>
  <c r="T29" i="5"/>
  <c r="E27" i="35"/>
  <c r="F27" i="35" s="1"/>
  <c r="L28" i="19"/>
  <c r="T28" i="5"/>
  <c r="T18" i="5"/>
  <c r="D22" i="35"/>
  <c r="T23" i="5"/>
  <c r="T22" i="5"/>
  <c r="D26" i="35"/>
  <c r="T17" i="5"/>
  <c r="T26" i="5"/>
  <c r="D25" i="35"/>
  <c r="T16" i="5"/>
  <c r="D20" i="35"/>
  <c r="T25" i="5"/>
  <c r="E26" i="35"/>
  <c r="F26" i="35" s="1"/>
  <c r="T15" i="5"/>
  <c r="T24" i="5"/>
  <c r="F13" i="19"/>
  <c r="F21" i="19"/>
  <c r="E23" i="35"/>
  <c r="F23" i="35" s="1"/>
  <c r="E15" i="35"/>
  <c r="F15" i="35" s="1"/>
  <c r="D44" i="19"/>
  <c r="D45" i="19" s="1"/>
  <c r="T12" i="5"/>
  <c r="F20" i="19"/>
  <c r="E20" i="35"/>
  <c r="F20" i="35" s="1"/>
  <c r="E25" i="35"/>
  <c r="F25" i="35" s="1"/>
  <c r="E17" i="35"/>
  <c r="F17" i="35" s="1"/>
  <c r="F18" i="19"/>
  <c r="F26" i="19"/>
  <c r="E22" i="35"/>
  <c r="F22" i="35" s="1"/>
  <c r="E14" i="35"/>
  <c r="F14" i="35" s="1"/>
  <c r="F17" i="19"/>
  <c r="F25" i="19"/>
  <c r="E19" i="35"/>
  <c r="F19" i="35" s="1"/>
  <c r="F16" i="19"/>
  <c r="F24" i="19"/>
  <c r="E24" i="35"/>
  <c r="F24" i="35" s="1"/>
  <c r="E16" i="35"/>
  <c r="F16" i="35" s="1"/>
  <c r="F15" i="19"/>
  <c r="F23" i="19"/>
  <c r="E21" i="35"/>
  <c r="F21" i="35" s="1"/>
  <c r="E13" i="35"/>
  <c r="F13" i="35" s="1"/>
  <c r="D29" i="34"/>
  <c r="E30" i="34"/>
  <c r="F30" i="34" s="1"/>
  <c r="P30" i="5"/>
  <c r="P31" i="5"/>
  <c r="E29" i="34"/>
  <c r="F29" i="34" s="1"/>
  <c r="D24" i="34"/>
  <c r="E26" i="34"/>
  <c r="F26" i="34" s="1"/>
  <c r="P26" i="5"/>
  <c r="E31" i="34"/>
  <c r="F31" i="34" s="1"/>
  <c r="P27" i="5"/>
  <c r="E28" i="34"/>
  <c r="F28" i="34" s="1"/>
  <c r="P28" i="5"/>
  <c r="P29" i="5"/>
  <c r="E24" i="34"/>
  <c r="F24" i="34" s="1"/>
  <c r="P25" i="5"/>
  <c r="E16" i="34"/>
  <c r="F16" i="34" s="1"/>
  <c r="D17" i="34"/>
  <c r="D21" i="34"/>
  <c r="E25" i="34"/>
  <c r="F25" i="34" s="1"/>
  <c r="E21" i="34"/>
  <c r="F21" i="34" s="1"/>
  <c r="P17" i="5"/>
  <c r="E18" i="34"/>
  <c r="F18" i="34" s="1"/>
  <c r="P19" i="5"/>
  <c r="E23" i="34"/>
  <c r="F23" i="34" s="1"/>
  <c r="E15" i="34"/>
  <c r="F15" i="34" s="1"/>
  <c r="P22" i="5"/>
  <c r="P21" i="5"/>
  <c r="P20" i="5"/>
  <c r="E20" i="34"/>
  <c r="F20" i="34" s="1"/>
  <c r="P12" i="5"/>
  <c r="P23" i="5"/>
  <c r="E17" i="34"/>
  <c r="F17" i="34" s="1"/>
  <c r="P13" i="5"/>
  <c r="E22" i="34"/>
  <c r="F22" i="34" s="1"/>
  <c r="E14" i="34"/>
  <c r="F14" i="34" s="1"/>
  <c r="P14" i="5"/>
  <c r="E19" i="34"/>
  <c r="F19" i="34" s="1"/>
  <c r="P16" i="5"/>
  <c r="P15" i="5"/>
  <c r="G17" i="33"/>
  <c r="G20" i="33"/>
  <c r="H31" i="33"/>
  <c r="I31" i="33" s="1"/>
  <c r="H28" i="33"/>
  <c r="I28" i="33" s="1"/>
  <c r="H29" i="33"/>
  <c r="I29" i="33" s="1"/>
  <c r="H30" i="33"/>
  <c r="I30" i="33" s="1"/>
  <c r="H25" i="33"/>
  <c r="I25" i="33" s="1"/>
  <c r="H26" i="33"/>
  <c r="I26" i="33" s="1"/>
  <c r="H27" i="33"/>
  <c r="I27" i="33" s="1"/>
  <c r="H24" i="33"/>
  <c r="I24" i="33" s="1"/>
  <c r="H22" i="33"/>
  <c r="I22" i="33" s="1"/>
  <c r="H23" i="33"/>
  <c r="I23" i="33" s="1"/>
  <c r="H20" i="33"/>
  <c r="I20" i="33" s="1"/>
  <c r="H16" i="33"/>
  <c r="I16" i="33" s="1"/>
  <c r="H21" i="33"/>
  <c r="I21" i="33" s="1"/>
  <c r="H12" i="33"/>
  <c r="I12" i="33" s="1"/>
  <c r="H17" i="33"/>
  <c r="I17" i="33" s="1"/>
  <c r="H13" i="33"/>
  <c r="I13" i="33" s="1"/>
  <c r="H18" i="33"/>
  <c r="I18" i="33" s="1"/>
  <c r="H14" i="33"/>
  <c r="I14" i="33" s="1"/>
  <c r="H19" i="33"/>
  <c r="I19" i="33" s="1"/>
  <c r="H15" i="33"/>
  <c r="I15" i="33" s="1"/>
  <c r="F31" i="32"/>
  <c r="F30" i="32"/>
  <c r="F28" i="32"/>
  <c r="F27" i="32"/>
  <c r="F22" i="32"/>
  <c r="F26" i="32"/>
  <c r="F23" i="32"/>
  <c r="G19" i="32"/>
  <c r="H19" i="32" s="1"/>
  <c r="G27" i="32"/>
  <c r="H27" i="32" s="1"/>
  <c r="G31" i="32"/>
  <c r="H31" i="32" s="1"/>
  <c r="G30" i="32"/>
  <c r="H30" i="32" s="1"/>
  <c r="G22" i="32"/>
  <c r="H22" i="32" s="1"/>
  <c r="G14" i="32"/>
  <c r="H14" i="32" s="1"/>
  <c r="G25" i="32"/>
  <c r="H25" i="32" s="1"/>
  <c r="G17" i="32"/>
  <c r="H17" i="32" s="1"/>
  <c r="G28" i="32"/>
  <c r="H28" i="32" s="1"/>
  <c r="G20" i="32"/>
  <c r="H20" i="32" s="1"/>
  <c r="G23" i="32"/>
  <c r="H23" i="32" s="1"/>
  <c r="G15" i="32"/>
  <c r="H15" i="32" s="1"/>
  <c r="G26" i="32"/>
  <c r="H26" i="32" s="1"/>
  <c r="G18" i="32"/>
  <c r="H18" i="32" s="1"/>
  <c r="G29" i="32"/>
  <c r="H29" i="32" s="1"/>
  <c r="G21" i="32"/>
  <c r="H21" i="32" s="1"/>
  <c r="G13" i="32"/>
  <c r="H13" i="32" s="1"/>
  <c r="G24" i="32"/>
  <c r="H24" i="32" s="1"/>
  <c r="G16" i="32"/>
  <c r="H16" i="32" s="1"/>
  <c r="F31" i="31"/>
  <c r="F25" i="31"/>
  <c r="G30" i="31"/>
  <c r="H30" i="31" s="1"/>
  <c r="F17" i="31"/>
  <c r="F26" i="31"/>
  <c r="G15" i="31"/>
  <c r="H15" i="31" s="1"/>
  <c r="F20" i="31"/>
  <c r="G25" i="31"/>
  <c r="H25" i="31" s="1"/>
  <c r="F29" i="31"/>
  <c r="F19" i="31"/>
  <c r="G20" i="31"/>
  <c r="H20" i="31" s="1"/>
  <c r="F24" i="31"/>
  <c r="F28" i="31"/>
  <c r="N44" i="15"/>
  <c r="N45" i="15" s="1"/>
  <c r="F18" i="31"/>
  <c r="F23" i="31"/>
  <c r="F27" i="31"/>
  <c r="H31" i="15"/>
  <c r="G28" i="31"/>
  <c r="H28" i="31" s="1"/>
  <c r="H30" i="15"/>
  <c r="G31" i="31"/>
  <c r="H31" i="31" s="1"/>
  <c r="H29" i="15"/>
  <c r="G29" i="31"/>
  <c r="H29" i="31" s="1"/>
  <c r="G23" i="31"/>
  <c r="H23" i="31" s="1"/>
  <c r="H27" i="15"/>
  <c r="H13" i="15"/>
  <c r="H21" i="15"/>
  <c r="G26" i="31"/>
  <c r="H26" i="31" s="1"/>
  <c r="G18" i="31"/>
  <c r="H18" i="31" s="1"/>
  <c r="F44" i="15"/>
  <c r="F45" i="15" s="1"/>
  <c r="H20" i="15"/>
  <c r="G21" i="31"/>
  <c r="H21" i="31" s="1"/>
  <c r="G13" i="31"/>
  <c r="H13" i="31" s="1"/>
  <c r="G24" i="31"/>
  <c r="H24" i="31" s="1"/>
  <c r="G16" i="31"/>
  <c r="H16" i="31" s="1"/>
  <c r="H26" i="15"/>
  <c r="G19" i="31"/>
  <c r="H19" i="31" s="1"/>
  <c r="H17" i="15"/>
  <c r="H25" i="15"/>
  <c r="G22" i="31"/>
  <c r="H22" i="31" s="1"/>
  <c r="D30" i="30"/>
  <c r="D28" i="30"/>
  <c r="F31" i="14"/>
  <c r="E29" i="30"/>
  <c r="F29" i="30" s="1"/>
  <c r="D31" i="30"/>
  <c r="D29" i="30"/>
  <c r="F20" i="5"/>
  <c r="F28" i="5"/>
  <c r="E31" i="30"/>
  <c r="F31" i="30" s="1"/>
  <c r="J44" i="14"/>
  <c r="J45" i="14" s="1"/>
  <c r="E28" i="30"/>
  <c r="F28" i="30" s="1"/>
  <c r="F30" i="5"/>
  <c r="E27" i="30"/>
  <c r="F27" i="30" s="1"/>
  <c r="E30" i="30"/>
  <c r="F30" i="30" s="1"/>
  <c r="F23" i="5"/>
  <c r="E22" i="30"/>
  <c r="F22" i="30" s="1"/>
  <c r="D26" i="30"/>
  <c r="F29" i="5"/>
  <c r="D21" i="30"/>
  <c r="F26" i="5"/>
  <c r="F13" i="14"/>
  <c r="F21" i="14"/>
  <c r="E26" i="30"/>
  <c r="F26" i="30" s="1"/>
  <c r="E18" i="30"/>
  <c r="F18" i="30" s="1"/>
  <c r="F25" i="5"/>
  <c r="F18" i="5"/>
  <c r="F13" i="5"/>
  <c r="D44" i="14"/>
  <c r="D45" i="14" s="1"/>
  <c r="E23" i="30"/>
  <c r="F23" i="30" s="1"/>
  <c r="E15" i="30"/>
  <c r="F15" i="30" s="1"/>
  <c r="E21" i="30"/>
  <c r="F21" i="30" s="1"/>
  <c r="F19" i="14"/>
  <c r="F27" i="14"/>
  <c r="E20" i="30"/>
  <c r="F20" i="30" s="1"/>
  <c r="F27" i="5"/>
  <c r="F22" i="5"/>
  <c r="F15" i="5"/>
  <c r="F26" i="14"/>
  <c r="E25" i="30"/>
  <c r="F25" i="30" s="1"/>
  <c r="E17" i="30"/>
  <c r="F17" i="30" s="1"/>
  <c r="F24" i="5"/>
  <c r="F17" i="5"/>
  <c r="E14" i="30"/>
  <c r="F14" i="30" s="1"/>
  <c r="F16" i="14"/>
  <c r="F24" i="14"/>
  <c r="E19" i="30"/>
  <c r="F19" i="30" s="1"/>
  <c r="F12" i="5"/>
  <c r="E16" i="30"/>
  <c r="F16" i="30" s="1"/>
  <c r="E31" i="29"/>
  <c r="E30" i="29"/>
  <c r="F26" i="29"/>
  <c r="G26" i="29" s="1"/>
  <c r="F28" i="29"/>
  <c r="G28" i="29" s="1"/>
  <c r="F24" i="29"/>
  <c r="G24" i="29" s="1"/>
  <c r="E20" i="29"/>
  <c r="E30" i="5"/>
  <c r="F23" i="29"/>
  <c r="G23" i="29" s="1"/>
  <c r="F30" i="29"/>
  <c r="G30" i="29" s="1"/>
  <c r="E26" i="5"/>
  <c r="E21" i="5"/>
  <c r="E31" i="5"/>
  <c r="E29" i="5"/>
  <c r="L44" i="13"/>
  <c r="L45" i="13" s="1"/>
  <c r="E29" i="29"/>
  <c r="E25" i="29"/>
  <c r="E21" i="29"/>
  <c r="G21" i="13"/>
  <c r="E17" i="29"/>
  <c r="E20" i="5"/>
  <c r="E18" i="5"/>
  <c r="E16" i="5"/>
  <c r="G28" i="13"/>
  <c r="E26" i="29"/>
  <c r="E23" i="29"/>
  <c r="E27" i="5"/>
  <c r="E25" i="5"/>
  <c r="E14" i="5"/>
  <c r="E22" i="5"/>
  <c r="G19" i="13"/>
  <c r="G26" i="13"/>
  <c r="F25" i="29"/>
  <c r="G25" i="29" s="1"/>
  <c r="E22" i="29"/>
  <c r="E19" i="29"/>
  <c r="G17" i="13"/>
  <c r="E27" i="29"/>
  <c r="G24" i="13"/>
  <c r="E28" i="29"/>
  <c r="F21" i="29"/>
  <c r="G21" i="29" s="1"/>
  <c r="E18" i="29"/>
  <c r="F15" i="28"/>
  <c r="G15" i="28" s="1"/>
  <c r="F13" i="28"/>
  <c r="G13" i="28" s="1"/>
  <c r="D19" i="5"/>
  <c r="D14" i="5"/>
  <c r="F19" i="28"/>
  <c r="G19" i="28" s="1"/>
  <c r="D15" i="5"/>
  <c r="F21" i="28"/>
  <c r="G21" i="28" s="1"/>
  <c r="F16" i="28"/>
  <c r="G16" i="28" s="1"/>
  <c r="F14" i="28"/>
  <c r="G14" i="28" s="1"/>
  <c r="D18" i="5"/>
  <c r="D13" i="5"/>
  <c r="D25" i="5"/>
  <c r="F25" i="28"/>
  <c r="G25" i="28" s="1"/>
  <c r="F23" i="28"/>
  <c r="G23" i="28" s="1"/>
  <c r="D23" i="5"/>
  <c r="F20" i="28"/>
  <c r="G20" i="28" s="1"/>
  <c r="D20" i="5"/>
  <c r="D17" i="5"/>
  <c r="F17" i="28"/>
  <c r="G17" i="28" s="1"/>
  <c r="E26" i="28"/>
  <c r="E30" i="28"/>
  <c r="E29" i="28"/>
  <c r="D28" i="5"/>
  <c r="F30" i="28"/>
  <c r="G30" i="28" s="1"/>
  <c r="F28" i="28"/>
  <c r="G28" i="28" s="1"/>
  <c r="F26" i="28"/>
  <c r="G26" i="28" s="1"/>
  <c r="D31" i="5"/>
  <c r="D26" i="5"/>
  <c r="D29" i="5"/>
  <c r="F31" i="28"/>
  <c r="G31" i="28" s="1"/>
  <c r="F29" i="28"/>
  <c r="G29" i="28" s="1"/>
  <c r="F27" i="28"/>
  <c r="G27" i="28" s="1"/>
  <c r="D27" i="5"/>
  <c r="D30" i="5"/>
  <c r="H12" i="42"/>
  <c r="I12" i="42" s="1"/>
  <c r="G44" i="26"/>
  <c r="G45" i="26" s="1"/>
  <c r="E44" i="24"/>
  <c r="E45" i="24" s="1"/>
  <c r="F12" i="40"/>
  <c r="G12" i="40" s="1"/>
  <c r="E44" i="23"/>
  <c r="E45" i="23" s="1"/>
  <c r="F12" i="39"/>
  <c r="G12" i="39" s="1"/>
  <c r="D44" i="22"/>
  <c r="D45" i="22" s="1"/>
  <c r="F44" i="21"/>
  <c r="F45" i="21" s="1"/>
  <c r="G12" i="37"/>
  <c r="F12" i="36"/>
  <c r="G12" i="36"/>
  <c r="D12" i="35"/>
  <c r="F12" i="19"/>
  <c r="E12" i="35"/>
  <c r="F12" i="35" s="1"/>
  <c r="D12" i="34"/>
  <c r="E12" i="34"/>
  <c r="D44" i="18"/>
  <c r="F31" i="29"/>
  <c r="G31" i="29" s="1"/>
  <c r="F12" i="34"/>
  <c r="G44" i="17"/>
  <c r="G45" i="17" s="1"/>
  <c r="F12" i="32"/>
  <c r="G12" i="32"/>
  <c r="H12" i="32" s="1"/>
  <c r="H12" i="15"/>
  <c r="G12" i="31"/>
  <c r="H12" i="31" s="1"/>
  <c r="D12" i="30"/>
  <c r="F12" i="14"/>
  <c r="E12" i="30"/>
  <c r="F12" i="30" s="1"/>
  <c r="E44" i="13"/>
  <c r="E45" i="13" s="1"/>
  <c r="F12" i="29"/>
  <c r="G12" i="29" s="1"/>
  <c r="E12" i="28"/>
  <c r="F12" i="28"/>
  <c r="G12" i="28" s="1"/>
  <c r="R46" i="26"/>
  <c r="P44" i="26"/>
  <c r="P45" i="26" s="1"/>
  <c r="P44" i="25"/>
  <c r="P45" i="25" s="1"/>
  <c r="L44" i="23"/>
  <c r="L45" i="23" s="1"/>
  <c r="J44" i="22"/>
  <c r="J45" i="22" s="1"/>
  <c r="F44" i="20"/>
  <c r="F45" i="20" s="1"/>
  <c r="N44" i="20"/>
  <c r="N45" i="20" s="1"/>
  <c r="P12" i="20"/>
  <c r="J44" i="19"/>
  <c r="J45" i="19" s="1"/>
  <c r="J44" i="18"/>
  <c r="J45" i="18" s="1"/>
  <c r="P44" i="17"/>
  <c r="P45" i="17" s="1"/>
  <c r="F44" i="16"/>
  <c r="F45" i="16" s="1"/>
  <c r="N44" i="16"/>
  <c r="N45" i="16" s="1"/>
  <c r="P12" i="15"/>
  <c r="L12" i="14"/>
  <c r="L46" i="14" s="1"/>
  <c r="N48" i="13"/>
  <c r="E44" i="11"/>
  <c r="E45" i="11" s="1"/>
  <c r="N48" i="11"/>
  <c r="L44" i="11"/>
  <c r="L45" i="11" s="1"/>
  <c r="L49" i="19" l="1"/>
  <c r="F46" i="19"/>
  <c r="R48" i="17"/>
  <c r="R49" i="17"/>
  <c r="L12" i="46"/>
  <c r="P49" i="16"/>
  <c r="P46" i="16"/>
  <c r="P47" i="15"/>
  <c r="M40" i="45"/>
  <c r="N40" i="45" s="1"/>
  <c r="L40" i="45"/>
  <c r="G40" i="45"/>
  <c r="H40" i="45"/>
  <c r="R49" i="26"/>
  <c r="I46" i="26"/>
  <c r="I49" i="26"/>
  <c r="R46" i="25"/>
  <c r="R47" i="25"/>
  <c r="G48" i="24"/>
  <c r="N48" i="23"/>
  <c r="N46" i="23"/>
  <c r="Z23" i="46"/>
  <c r="Z16" i="46"/>
  <c r="G47" i="23"/>
  <c r="G48" i="23"/>
  <c r="L48" i="22"/>
  <c r="L49" i="22"/>
  <c r="Z30" i="46"/>
  <c r="Z27" i="46"/>
  <c r="Z28" i="46"/>
  <c r="D45" i="18"/>
  <c r="L48" i="18"/>
  <c r="L47" i="18"/>
  <c r="Z15" i="46"/>
  <c r="AA31" i="45"/>
  <c r="AB31" i="45" s="1"/>
  <c r="Z25" i="45"/>
  <c r="Z26" i="45"/>
  <c r="Z33" i="45"/>
  <c r="F48" i="22"/>
  <c r="AA18" i="45"/>
  <c r="AB18" i="45" s="1"/>
  <c r="F49" i="22"/>
  <c r="Z18" i="45"/>
  <c r="AA23" i="45"/>
  <c r="AB23" i="45" s="1"/>
  <c r="Z31" i="46"/>
  <c r="Z20" i="46"/>
  <c r="F49" i="18"/>
  <c r="I48" i="17"/>
  <c r="H46" i="16"/>
  <c r="L19" i="45"/>
  <c r="H46" i="15"/>
  <c r="F49" i="14"/>
  <c r="F44" i="46"/>
  <c r="G48" i="13"/>
  <c r="G49" i="11"/>
  <c r="G47" i="11"/>
  <c r="F48" i="14"/>
  <c r="L46" i="19"/>
  <c r="H49" i="20"/>
  <c r="X45" i="5"/>
  <c r="V45" i="46"/>
  <c r="I46" i="17"/>
  <c r="H48" i="16"/>
  <c r="V45" i="5"/>
  <c r="AC45" i="45"/>
  <c r="P49" i="21"/>
  <c r="Z15" i="45"/>
  <c r="L48" i="19"/>
  <c r="P48" i="16"/>
  <c r="L48" i="14"/>
  <c r="AA17" i="45"/>
  <c r="AB17" i="45" s="1"/>
  <c r="AA30" i="45"/>
  <c r="AB30" i="45" s="1"/>
  <c r="H46" i="20"/>
  <c r="P48" i="21"/>
  <c r="U45" i="46"/>
  <c r="G47" i="13"/>
  <c r="G46" i="11"/>
  <c r="Z27" i="45"/>
  <c r="AA18" i="46"/>
  <c r="AB18" i="46" s="1"/>
  <c r="F45" i="46"/>
  <c r="F44" i="45"/>
  <c r="L46" i="18"/>
  <c r="R47" i="17"/>
  <c r="R49" i="25"/>
  <c r="AE20" i="46"/>
  <c r="G46" i="24"/>
  <c r="L49" i="14"/>
  <c r="N46" i="11"/>
  <c r="AA28" i="45"/>
  <c r="AB28" i="45" s="1"/>
  <c r="AA22" i="46"/>
  <c r="AB22" i="46" s="1"/>
  <c r="AC44" i="45"/>
  <c r="L47" i="22"/>
  <c r="R48" i="26"/>
  <c r="AA33" i="45"/>
  <c r="AB33" i="45" s="1"/>
  <c r="D45" i="5"/>
  <c r="AA26" i="45"/>
  <c r="AB26" i="45" s="1"/>
  <c r="Z19" i="46"/>
  <c r="Z24" i="45"/>
  <c r="Z16" i="45"/>
  <c r="Z34" i="45"/>
  <c r="Z29" i="46"/>
  <c r="P49" i="20"/>
  <c r="F45" i="45"/>
  <c r="I48" i="26"/>
  <c r="AA30" i="46"/>
  <c r="AB30" i="46" s="1"/>
  <c r="N46" i="13"/>
  <c r="N49" i="11"/>
  <c r="Z35" i="45"/>
  <c r="N47" i="13"/>
  <c r="H49" i="16"/>
  <c r="I49" i="17"/>
  <c r="F48" i="18"/>
  <c r="H48" i="20"/>
  <c r="H49" i="15"/>
  <c r="G47" i="29"/>
  <c r="G49" i="24"/>
  <c r="G46" i="23"/>
  <c r="L46" i="22"/>
  <c r="AA27" i="46"/>
  <c r="AB27" i="46" s="1"/>
  <c r="Z22" i="45"/>
  <c r="R47" i="26"/>
  <c r="F47" i="22"/>
  <c r="Q20" i="46"/>
  <c r="Q16" i="46"/>
  <c r="R28" i="46"/>
  <c r="S28" i="46" s="1"/>
  <c r="AF28" i="46"/>
  <c r="AG28" i="46" s="1"/>
  <c r="AF24" i="46"/>
  <c r="AG24" i="46" s="1"/>
  <c r="AF16" i="46"/>
  <c r="AG16" i="46" s="1"/>
  <c r="Z14" i="46"/>
  <c r="F46" i="18"/>
  <c r="I47" i="17"/>
  <c r="Z30" i="45"/>
  <c r="Z12" i="5"/>
  <c r="AA12" i="5"/>
  <c r="AB12" i="5" s="1"/>
  <c r="T45" i="5"/>
  <c r="T44" i="5"/>
  <c r="AA22" i="5"/>
  <c r="AB22" i="5" s="1"/>
  <c r="Z22" i="5"/>
  <c r="AA30" i="5"/>
  <c r="AB30" i="5" s="1"/>
  <c r="Z30" i="5"/>
  <c r="H48" i="21"/>
  <c r="AE28" i="5"/>
  <c r="AF28" i="5"/>
  <c r="AF23" i="5"/>
  <c r="AE23" i="5"/>
  <c r="AE14" i="5"/>
  <c r="AF14" i="5"/>
  <c r="AF13" i="5"/>
  <c r="AE13" i="5"/>
  <c r="AE22" i="5"/>
  <c r="AF22" i="5"/>
  <c r="AE24" i="5"/>
  <c r="AF24" i="5"/>
  <c r="AC45" i="5"/>
  <c r="AC44" i="5"/>
  <c r="AF12" i="5"/>
  <c r="AE12" i="5"/>
  <c r="AF31" i="46"/>
  <c r="AG31" i="46" s="1"/>
  <c r="AE31" i="46"/>
  <c r="X45" i="45"/>
  <c r="X44" i="45"/>
  <c r="AA28" i="46"/>
  <c r="AB28" i="46" s="1"/>
  <c r="Z20" i="45"/>
  <c r="Z13" i="45"/>
  <c r="AA13" i="45"/>
  <c r="AB13" i="45" s="1"/>
  <c r="R35" i="45"/>
  <c r="S35" i="45" s="1"/>
  <c r="Q35" i="45"/>
  <c r="R27" i="45"/>
  <c r="S27" i="45" s="1"/>
  <c r="R25" i="5"/>
  <c r="S25" i="5" s="1"/>
  <c r="Q25" i="5"/>
  <c r="R19" i="45"/>
  <c r="S19" i="45" s="1"/>
  <c r="Q19" i="45"/>
  <c r="R17" i="5"/>
  <c r="S17" i="5" s="1"/>
  <c r="Q17" i="5"/>
  <c r="M36" i="45"/>
  <c r="N36" i="45" s="1"/>
  <c r="L36" i="45"/>
  <c r="L30" i="5"/>
  <c r="M30" i="5"/>
  <c r="N30" i="5" s="1"/>
  <c r="L25" i="46"/>
  <c r="M25" i="46"/>
  <c r="N25" i="46" s="1"/>
  <c r="L21" i="46"/>
  <c r="M21" i="46"/>
  <c r="N21" i="46" s="1"/>
  <c r="AD45" i="5"/>
  <c r="AD44" i="5"/>
  <c r="AA42" i="45"/>
  <c r="AB42" i="45" s="1"/>
  <c r="T45" i="45"/>
  <c r="R38" i="45"/>
  <c r="S38" i="45" s="1"/>
  <c r="Q38" i="45"/>
  <c r="R24" i="45"/>
  <c r="S24" i="45" s="1"/>
  <c r="Q24" i="45"/>
  <c r="Q22" i="5"/>
  <c r="R22" i="5"/>
  <c r="S22" i="5" s="1"/>
  <c r="R16" i="45"/>
  <c r="S16" i="45" s="1"/>
  <c r="Q16" i="45"/>
  <c r="AA19" i="46"/>
  <c r="AB19" i="46" s="1"/>
  <c r="L21" i="5"/>
  <c r="M21" i="5"/>
  <c r="N21" i="5" s="1"/>
  <c r="M14" i="5"/>
  <c r="N14" i="5" s="1"/>
  <c r="L14" i="5"/>
  <c r="Z37" i="45"/>
  <c r="AA37" i="45"/>
  <c r="AB37" i="45" s="1"/>
  <c r="Q21" i="46"/>
  <c r="R21" i="46"/>
  <c r="L26" i="5"/>
  <c r="M26" i="5"/>
  <c r="M22" i="45"/>
  <c r="N22" i="45" s="1"/>
  <c r="L22" i="45"/>
  <c r="M20" i="5"/>
  <c r="N20" i="5" s="1"/>
  <c r="L20" i="5"/>
  <c r="W45" i="46"/>
  <c r="W44" i="46"/>
  <c r="AA38" i="45"/>
  <c r="AB38" i="45" s="1"/>
  <c r="R30" i="45"/>
  <c r="S30" i="45" s="1"/>
  <c r="Q30" i="45"/>
  <c r="Q26" i="5"/>
  <c r="R26" i="5"/>
  <c r="S26" i="5" s="1"/>
  <c r="M31" i="45"/>
  <c r="N31" i="45" s="1"/>
  <c r="L31" i="45"/>
  <c r="M26" i="46"/>
  <c r="N26" i="46" s="1"/>
  <c r="L26" i="46"/>
  <c r="M22" i="46"/>
  <c r="N22" i="46" s="1"/>
  <c r="L22" i="46"/>
  <c r="M16" i="45"/>
  <c r="N16" i="45" s="1"/>
  <c r="L16" i="45"/>
  <c r="E45" i="46"/>
  <c r="E44" i="46"/>
  <c r="AD45" i="46"/>
  <c r="AD44" i="46"/>
  <c r="AF23" i="46"/>
  <c r="AG23" i="46" s="1"/>
  <c r="AE23" i="46"/>
  <c r="AF17" i="46"/>
  <c r="AG17" i="46" s="1"/>
  <c r="AE17" i="46"/>
  <c r="Z17" i="45"/>
  <c r="L27" i="5"/>
  <c r="M27" i="5"/>
  <c r="N27" i="5" s="1"/>
  <c r="M23" i="45"/>
  <c r="N23" i="45" s="1"/>
  <c r="L23" i="45"/>
  <c r="M18" i="5"/>
  <c r="L18" i="5"/>
  <c r="AA26" i="5"/>
  <c r="AB26" i="5" s="1"/>
  <c r="Z26" i="5"/>
  <c r="AA28" i="5"/>
  <c r="AB28" i="5" s="1"/>
  <c r="Z28" i="5"/>
  <c r="AE26" i="5"/>
  <c r="AF26" i="5"/>
  <c r="W45" i="5"/>
  <c r="W44" i="5"/>
  <c r="AA20" i="5"/>
  <c r="AB20" i="5" s="1"/>
  <c r="Z20" i="5"/>
  <c r="AA15" i="46"/>
  <c r="AB15" i="46" s="1"/>
  <c r="Z13" i="5"/>
  <c r="AA13" i="5"/>
  <c r="AB13" i="5" s="1"/>
  <c r="R43" i="45"/>
  <c r="S43" i="45" s="1"/>
  <c r="Q43" i="45"/>
  <c r="R39" i="45"/>
  <c r="S39" i="45" s="1"/>
  <c r="Q39" i="45"/>
  <c r="R37" i="45"/>
  <c r="S37" i="45" s="1"/>
  <c r="Q37" i="45"/>
  <c r="R27" i="5"/>
  <c r="S27" i="5" s="1"/>
  <c r="Q27" i="5"/>
  <c r="R21" i="45"/>
  <c r="S21" i="45" s="1"/>
  <c r="Q21" i="45"/>
  <c r="R19" i="5"/>
  <c r="S19" i="5" s="1"/>
  <c r="Q19" i="5"/>
  <c r="R13" i="45"/>
  <c r="S13" i="45" s="1"/>
  <c r="Q13" i="45"/>
  <c r="M32" i="45"/>
  <c r="N32" i="45" s="1"/>
  <c r="L32" i="45"/>
  <c r="M19" i="5"/>
  <c r="N19" i="5" s="1"/>
  <c r="L19" i="5"/>
  <c r="M15" i="45"/>
  <c r="N15" i="45" s="1"/>
  <c r="L15" i="45"/>
  <c r="D45" i="46"/>
  <c r="D44" i="46"/>
  <c r="V45" i="45"/>
  <c r="V44" i="45"/>
  <c r="AA14" i="45"/>
  <c r="AB14" i="45" s="1"/>
  <c r="T44" i="45"/>
  <c r="R42" i="45"/>
  <c r="S42" i="45" s="1"/>
  <c r="Q42" i="45"/>
  <c r="R28" i="45"/>
  <c r="S28" i="45" s="1"/>
  <c r="Q28" i="45"/>
  <c r="Q24" i="5"/>
  <c r="R24" i="5"/>
  <c r="R18" i="45"/>
  <c r="S18" i="45" s="1"/>
  <c r="Q18" i="45"/>
  <c r="Q16" i="5"/>
  <c r="R16" i="5"/>
  <c r="AF27" i="46"/>
  <c r="AG27" i="46" s="1"/>
  <c r="AE27" i="46"/>
  <c r="AF21" i="46"/>
  <c r="AG21" i="46" s="1"/>
  <c r="AE21" i="46"/>
  <c r="AF13" i="46"/>
  <c r="AG13" i="46" s="1"/>
  <c r="AE13" i="46"/>
  <c r="V44" i="46"/>
  <c r="AA39" i="45"/>
  <c r="AB39" i="45" s="1"/>
  <c r="P45" i="46"/>
  <c r="P44" i="46"/>
  <c r="Q30" i="46"/>
  <c r="R30" i="46"/>
  <c r="S30" i="46" s="1"/>
  <c r="Q26" i="46"/>
  <c r="R26" i="46"/>
  <c r="S26" i="46" s="1"/>
  <c r="Q14" i="46"/>
  <c r="R14" i="46"/>
  <c r="S14" i="46" s="1"/>
  <c r="M14" i="46"/>
  <c r="N14" i="46" s="1"/>
  <c r="L14" i="46"/>
  <c r="J45" i="45"/>
  <c r="L12" i="45"/>
  <c r="J44" i="45"/>
  <c r="AF20" i="46"/>
  <c r="AG20" i="46" s="1"/>
  <c r="W44" i="45"/>
  <c r="W45" i="45"/>
  <c r="U45" i="5"/>
  <c r="U44" i="5"/>
  <c r="AA34" i="45"/>
  <c r="AB34" i="45" s="1"/>
  <c r="Z29" i="45"/>
  <c r="AA29" i="45"/>
  <c r="AB29" i="45" s="1"/>
  <c r="AA24" i="46"/>
  <c r="AB24" i="46" s="1"/>
  <c r="Q31" i="46"/>
  <c r="R31" i="46"/>
  <c r="S31" i="46" s="1"/>
  <c r="R27" i="46"/>
  <c r="Q27" i="46"/>
  <c r="Q23" i="46"/>
  <c r="R23" i="46"/>
  <c r="R17" i="46"/>
  <c r="Q17" i="46"/>
  <c r="K45" i="46"/>
  <c r="K44" i="46"/>
  <c r="M30" i="46"/>
  <c r="N30" i="46" s="1"/>
  <c r="L30" i="46"/>
  <c r="M28" i="45"/>
  <c r="N28" i="45" s="1"/>
  <c r="L28" i="45"/>
  <c r="M24" i="45"/>
  <c r="N24" i="45" s="1"/>
  <c r="L24" i="45"/>
  <c r="M22" i="5"/>
  <c r="N22" i="5" s="1"/>
  <c r="L22" i="5"/>
  <c r="L17" i="46"/>
  <c r="M17" i="46"/>
  <c r="N17" i="46" s="1"/>
  <c r="L13" i="45"/>
  <c r="M13" i="45"/>
  <c r="N13" i="45" s="1"/>
  <c r="E45" i="45"/>
  <c r="E44" i="45"/>
  <c r="R36" i="45"/>
  <c r="S36" i="45" s="1"/>
  <c r="Q36" i="45"/>
  <c r="Q30" i="5"/>
  <c r="R30" i="5"/>
  <c r="S30" i="5" s="1"/>
  <c r="R12" i="45"/>
  <c r="S12" i="45" s="1"/>
  <c r="O45" i="45"/>
  <c r="Q12" i="45"/>
  <c r="O44" i="45"/>
  <c r="M19" i="45"/>
  <c r="N19" i="45" s="1"/>
  <c r="L37" i="45"/>
  <c r="M37" i="45"/>
  <c r="N37" i="45" s="1"/>
  <c r="L31" i="5"/>
  <c r="M31" i="5"/>
  <c r="N31" i="5" s="1"/>
  <c r="M16" i="5"/>
  <c r="N16" i="5" s="1"/>
  <c r="L16" i="5"/>
  <c r="AA23" i="46"/>
  <c r="AB23" i="46" s="1"/>
  <c r="Z19" i="45"/>
  <c r="R22" i="46"/>
  <c r="S22" i="46" s="1"/>
  <c r="Q22" i="46"/>
  <c r="Q18" i="46"/>
  <c r="R18" i="46"/>
  <c r="S18" i="46" s="1"/>
  <c r="Q12" i="46"/>
  <c r="O45" i="46"/>
  <c r="O44" i="46"/>
  <c r="R12" i="46"/>
  <c r="S12" i="46" s="1"/>
  <c r="L29" i="46"/>
  <c r="M29" i="46"/>
  <c r="N29" i="46" s="1"/>
  <c r="M23" i="5"/>
  <c r="N23" i="5" s="1"/>
  <c r="L23" i="5"/>
  <c r="L16" i="46"/>
  <c r="M16" i="46"/>
  <c r="N16" i="46" s="1"/>
  <c r="Z25" i="5"/>
  <c r="AA25" i="5"/>
  <c r="AB25" i="5" s="1"/>
  <c r="Z23" i="5"/>
  <c r="AA23" i="5"/>
  <c r="AB23" i="5" s="1"/>
  <c r="Z29" i="5"/>
  <c r="AA29" i="5"/>
  <c r="AB29" i="5" s="1"/>
  <c r="G48" i="11"/>
  <c r="N49" i="13"/>
  <c r="F46" i="14"/>
  <c r="P47" i="16"/>
  <c r="L47" i="19"/>
  <c r="F46" i="22"/>
  <c r="G49" i="23"/>
  <c r="R48" i="25"/>
  <c r="AA24" i="5"/>
  <c r="AB24" i="5" s="1"/>
  <c r="Z24" i="5"/>
  <c r="Z17" i="5"/>
  <c r="AA17" i="5"/>
  <c r="AB17" i="5" s="1"/>
  <c r="H47" i="20"/>
  <c r="AF25" i="5"/>
  <c r="AE25" i="5"/>
  <c r="AE16" i="5"/>
  <c r="AF16" i="5"/>
  <c r="I46" i="25"/>
  <c r="AF17" i="5"/>
  <c r="AE17" i="5"/>
  <c r="AF21" i="5"/>
  <c r="AE21" i="5"/>
  <c r="AE18" i="5"/>
  <c r="AF18" i="5"/>
  <c r="Z28" i="45"/>
  <c r="AA24" i="45"/>
  <c r="AB24" i="45" s="1"/>
  <c r="Y45" i="46"/>
  <c r="Y44" i="46"/>
  <c r="Z38" i="45"/>
  <c r="Z42" i="45"/>
  <c r="AA22" i="45"/>
  <c r="AB22" i="45" s="1"/>
  <c r="Z17" i="46"/>
  <c r="AA17" i="46"/>
  <c r="AB17" i="46" s="1"/>
  <c r="R31" i="45"/>
  <c r="S31" i="45" s="1"/>
  <c r="Q31" i="45"/>
  <c r="R29" i="5"/>
  <c r="S29" i="5" s="1"/>
  <c r="Q29" i="5"/>
  <c r="R23" i="45"/>
  <c r="S23" i="45" s="1"/>
  <c r="Q23" i="45"/>
  <c r="R21" i="5"/>
  <c r="S21" i="5" s="1"/>
  <c r="Q21" i="5"/>
  <c r="R15" i="45"/>
  <c r="S15" i="45" s="1"/>
  <c r="Q15" i="45"/>
  <c r="R13" i="5"/>
  <c r="S13" i="5" s="1"/>
  <c r="Q13" i="5"/>
  <c r="M12" i="45"/>
  <c r="N12" i="45" s="1"/>
  <c r="K45" i="45"/>
  <c r="K44" i="45"/>
  <c r="M38" i="45"/>
  <c r="N38" i="45" s="1"/>
  <c r="L38" i="45"/>
  <c r="M34" i="45"/>
  <c r="N34" i="45" s="1"/>
  <c r="L34" i="45"/>
  <c r="M27" i="46"/>
  <c r="N27" i="46" s="1"/>
  <c r="L27" i="46"/>
  <c r="M23" i="46"/>
  <c r="N23" i="46" s="1"/>
  <c r="L23" i="46"/>
  <c r="M19" i="46"/>
  <c r="N19" i="46" s="1"/>
  <c r="L19" i="46"/>
  <c r="M17" i="45"/>
  <c r="N17" i="45" s="1"/>
  <c r="L17" i="45"/>
  <c r="M15" i="5"/>
  <c r="N15" i="5" s="1"/>
  <c r="L15" i="5"/>
  <c r="J44" i="46"/>
  <c r="AD44" i="45"/>
  <c r="AD45" i="45"/>
  <c r="AF29" i="5"/>
  <c r="AE29" i="5"/>
  <c r="U44" i="46"/>
  <c r="AA29" i="46"/>
  <c r="AB29" i="46" s="1"/>
  <c r="Z21" i="45"/>
  <c r="AA21" i="45"/>
  <c r="AB21" i="45" s="1"/>
  <c r="AA14" i="5"/>
  <c r="AB14" i="5" s="1"/>
  <c r="Z14" i="5"/>
  <c r="AA12" i="45"/>
  <c r="AB12" i="45" s="1"/>
  <c r="R32" i="45"/>
  <c r="S32" i="45" s="1"/>
  <c r="Q32" i="45"/>
  <c r="Q28" i="5"/>
  <c r="R28" i="5"/>
  <c r="S28" i="5" s="1"/>
  <c r="R20" i="45"/>
  <c r="S20" i="45" s="1"/>
  <c r="Q20" i="45"/>
  <c r="Q18" i="5"/>
  <c r="R18" i="5"/>
  <c r="S18" i="5" s="1"/>
  <c r="M33" i="45"/>
  <c r="N33" i="45" s="1"/>
  <c r="L33" i="45"/>
  <c r="D44" i="5"/>
  <c r="Z25" i="46"/>
  <c r="AA25" i="46"/>
  <c r="AB25" i="46" s="1"/>
  <c r="AA15" i="45"/>
  <c r="AB15" i="45" s="1"/>
  <c r="L12" i="5"/>
  <c r="J45" i="5"/>
  <c r="J44" i="5"/>
  <c r="M12" i="5"/>
  <c r="N12" i="5" s="1"/>
  <c r="U45" i="45"/>
  <c r="U44" i="45"/>
  <c r="AA20" i="46"/>
  <c r="AB20" i="46" s="1"/>
  <c r="Z13" i="46"/>
  <c r="AA13" i="46"/>
  <c r="AB13" i="46" s="1"/>
  <c r="Q19" i="46"/>
  <c r="R19" i="46"/>
  <c r="S19" i="46" s="1"/>
  <c r="Q13" i="46"/>
  <c r="R13" i="46"/>
  <c r="M28" i="5"/>
  <c r="N28" i="5" s="1"/>
  <c r="L28" i="5"/>
  <c r="M24" i="5"/>
  <c r="N24" i="5" s="1"/>
  <c r="L24" i="5"/>
  <c r="L13" i="5"/>
  <c r="M13" i="5"/>
  <c r="N13" i="5" s="1"/>
  <c r="AA25" i="45"/>
  <c r="AB25" i="45" s="1"/>
  <c r="R14" i="45"/>
  <c r="S14" i="45" s="1"/>
  <c r="Q14" i="45"/>
  <c r="O45" i="5"/>
  <c r="O44" i="5"/>
  <c r="R12" i="5"/>
  <c r="S12" i="5" s="1"/>
  <c r="Q12" i="5"/>
  <c r="L29" i="5"/>
  <c r="M29" i="5"/>
  <c r="N29" i="5" s="1"/>
  <c r="L24" i="46"/>
  <c r="M24" i="46"/>
  <c r="N24" i="46" s="1"/>
  <c r="L20" i="46"/>
  <c r="M20" i="46"/>
  <c r="N20" i="46" s="1"/>
  <c r="X44" i="5"/>
  <c r="AF19" i="46"/>
  <c r="AG19" i="46" s="1"/>
  <c r="AE19" i="46"/>
  <c r="Z19" i="5"/>
  <c r="AA19" i="5"/>
  <c r="AB19" i="5" s="1"/>
  <c r="M25" i="45"/>
  <c r="N25" i="45" s="1"/>
  <c r="L25" i="45"/>
  <c r="V44" i="5"/>
  <c r="P49" i="15"/>
  <c r="H47" i="15"/>
  <c r="AF15" i="5"/>
  <c r="AE15" i="5"/>
  <c r="AA32" i="45"/>
  <c r="AB32" i="45" s="1"/>
  <c r="R29" i="45"/>
  <c r="S29" i="45" s="1"/>
  <c r="Q29" i="45"/>
  <c r="G46" i="13"/>
  <c r="H47" i="16"/>
  <c r="R46" i="17"/>
  <c r="L49" i="18"/>
  <c r="N49" i="23"/>
  <c r="I47" i="26"/>
  <c r="F47" i="14"/>
  <c r="F45" i="5"/>
  <c r="F44" i="5"/>
  <c r="G49" i="13"/>
  <c r="L47" i="14"/>
  <c r="H48" i="15"/>
  <c r="P47" i="20"/>
  <c r="G46" i="29"/>
  <c r="P45" i="5"/>
  <c r="P44" i="5"/>
  <c r="Z15" i="5"/>
  <c r="AA15" i="5"/>
  <c r="AB15" i="5" s="1"/>
  <c r="AA16" i="5"/>
  <c r="AB16" i="5" s="1"/>
  <c r="Z16" i="5"/>
  <c r="AA18" i="5"/>
  <c r="AB18" i="5" s="1"/>
  <c r="Z18" i="5"/>
  <c r="Z31" i="5"/>
  <c r="AA31" i="5"/>
  <c r="AB31" i="5" s="1"/>
  <c r="Z27" i="5"/>
  <c r="AA27" i="5"/>
  <c r="AB27" i="5" s="1"/>
  <c r="AE20" i="5"/>
  <c r="AF20" i="5"/>
  <c r="AE30" i="5"/>
  <c r="AF30" i="5"/>
  <c r="AF27" i="5"/>
  <c r="AE27" i="5"/>
  <c r="AF31" i="5"/>
  <c r="AE31" i="5"/>
  <c r="AF19" i="5"/>
  <c r="AE19" i="5"/>
  <c r="Y45" i="5"/>
  <c r="Y44" i="5"/>
  <c r="Z18" i="46"/>
  <c r="AA36" i="45"/>
  <c r="AB36" i="45" s="1"/>
  <c r="R33" i="45"/>
  <c r="S33" i="45" s="1"/>
  <c r="Q33" i="45"/>
  <c r="R31" i="5"/>
  <c r="S31" i="5" s="1"/>
  <c r="Q31" i="5"/>
  <c r="Q25" i="45"/>
  <c r="R25" i="45"/>
  <c r="S25" i="45" s="1"/>
  <c r="R23" i="5"/>
  <c r="S23" i="5" s="1"/>
  <c r="Q23" i="5"/>
  <c r="R17" i="45"/>
  <c r="S17" i="45" s="1"/>
  <c r="Q17" i="45"/>
  <c r="R15" i="5"/>
  <c r="S15" i="5" s="1"/>
  <c r="Q15" i="5"/>
  <c r="K45" i="5"/>
  <c r="K44" i="5"/>
  <c r="M43" i="45"/>
  <c r="N43" i="45" s="1"/>
  <c r="L43" i="45"/>
  <c r="M30" i="45"/>
  <c r="N30" i="45" s="1"/>
  <c r="L30" i="45"/>
  <c r="L17" i="5"/>
  <c r="M17" i="5"/>
  <c r="J45" i="46"/>
  <c r="D45" i="45"/>
  <c r="D44" i="45"/>
  <c r="Z32" i="45"/>
  <c r="Z21" i="5"/>
  <c r="AA21" i="5"/>
  <c r="AB21" i="5" s="1"/>
  <c r="AA14" i="46"/>
  <c r="AB14" i="46" s="1"/>
  <c r="Z12" i="45"/>
  <c r="R34" i="45"/>
  <c r="S34" i="45" s="1"/>
  <c r="Q34" i="45"/>
  <c r="R22" i="45"/>
  <c r="S22" i="45" s="1"/>
  <c r="Q22" i="45"/>
  <c r="Q20" i="5"/>
  <c r="R20" i="5"/>
  <c r="M35" i="45"/>
  <c r="N35" i="45" s="1"/>
  <c r="L35" i="45"/>
  <c r="AE28" i="46"/>
  <c r="AE24" i="46"/>
  <c r="AE16" i="46"/>
  <c r="AF29" i="46"/>
  <c r="AG29" i="46" s="1"/>
  <c r="AE29" i="46"/>
  <c r="AF25" i="46"/>
  <c r="AG25" i="46" s="1"/>
  <c r="AE25" i="46"/>
  <c r="AF15" i="46"/>
  <c r="AG15" i="46" s="1"/>
  <c r="AE15" i="46"/>
  <c r="Z36" i="45"/>
  <c r="Z39" i="45"/>
  <c r="AA19" i="45"/>
  <c r="AB19" i="45" s="1"/>
  <c r="T45" i="46"/>
  <c r="T44" i="46"/>
  <c r="AA12" i="46"/>
  <c r="AB12" i="46" s="1"/>
  <c r="Z12" i="46"/>
  <c r="R24" i="46"/>
  <c r="S24" i="46" s="1"/>
  <c r="M42" i="45"/>
  <c r="N42" i="45" s="1"/>
  <c r="L42" i="45"/>
  <c r="M21" i="45"/>
  <c r="N21" i="45" s="1"/>
  <c r="L21" i="45"/>
  <c r="M14" i="45"/>
  <c r="N14" i="45" s="1"/>
  <c r="L14" i="45"/>
  <c r="AE30" i="46"/>
  <c r="AF30" i="46"/>
  <c r="AG30" i="46" s="1"/>
  <c r="AE26" i="46"/>
  <c r="AF26" i="46"/>
  <c r="AG26" i="46" s="1"/>
  <c r="AF22" i="46"/>
  <c r="AG22" i="46" s="1"/>
  <c r="AE22" i="46"/>
  <c r="AE18" i="46"/>
  <c r="AF18" i="46"/>
  <c r="AG18" i="46" s="1"/>
  <c r="AE14" i="46"/>
  <c r="AF14" i="46"/>
  <c r="AG14" i="46" s="1"/>
  <c r="AA20" i="45"/>
  <c r="AB20" i="45" s="1"/>
  <c r="AA16" i="45"/>
  <c r="AB16" i="45" s="1"/>
  <c r="X45" i="46"/>
  <c r="X44" i="46"/>
  <c r="Z24" i="46"/>
  <c r="Z14" i="45"/>
  <c r="AA43" i="45"/>
  <c r="AB43" i="45" s="1"/>
  <c r="Z43" i="45"/>
  <c r="AA31" i="46"/>
  <c r="AB31" i="46" s="1"/>
  <c r="AA26" i="46"/>
  <c r="AB26" i="46" s="1"/>
  <c r="Q29" i="46"/>
  <c r="R29" i="46"/>
  <c r="S29" i="46" s="1"/>
  <c r="Q25" i="46"/>
  <c r="R25" i="46"/>
  <c r="Q15" i="46"/>
  <c r="R15" i="46"/>
  <c r="L28" i="46"/>
  <c r="M28" i="46"/>
  <c r="N28" i="46" s="1"/>
  <c r="M26" i="45"/>
  <c r="N26" i="45" s="1"/>
  <c r="L26" i="45"/>
  <c r="M20" i="45"/>
  <c r="N20" i="45" s="1"/>
  <c r="L20" i="45"/>
  <c r="M15" i="46"/>
  <c r="N15" i="46" s="1"/>
  <c r="L15" i="46"/>
  <c r="E45" i="5"/>
  <c r="E44" i="5"/>
  <c r="AF12" i="46"/>
  <c r="AG12" i="46" s="1"/>
  <c r="AC45" i="46"/>
  <c r="AC44" i="46"/>
  <c r="AE12" i="46"/>
  <c r="AA16" i="46"/>
  <c r="AB16" i="46" s="1"/>
  <c r="P45" i="45"/>
  <c r="P44" i="45"/>
  <c r="R26" i="45"/>
  <c r="S26" i="45" s="1"/>
  <c r="Q26" i="45"/>
  <c r="Q14" i="5"/>
  <c r="R14" i="5"/>
  <c r="S14" i="5" s="1"/>
  <c r="M39" i="45"/>
  <c r="N39" i="45" s="1"/>
  <c r="L39" i="45"/>
  <c r="M29" i="45"/>
  <c r="N29" i="45" s="1"/>
  <c r="L29" i="45"/>
  <c r="L13" i="46"/>
  <c r="M13" i="46"/>
  <c r="N13" i="46" s="1"/>
  <c r="Y44" i="45"/>
  <c r="Y45" i="45"/>
  <c r="AA35" i="45"/>
  <c r="AB35" i="45" s="1"/>
  <c r="Z31" i="45"/>
  <c r="AA27" i="45"/>
  <c r="AB27" i="45" s="1"/>
  <c r="Z23" i="45"/>
  <c r="Z26" i="46"/>
  <c r="Z22" i="46"/>
  <c r="AA21" i="46"/>
  <c r="AB21" i="46" s="1"/>
  <c r="Z21" i="46"/>
  <c r="Q28" i="46"/>
  <c r="R20" i="46"/>
  <c r="S20" i="46" s="1"/>
  <c r="R16" i="46"/>
  <c r="S16" i="46" s="1"/>
  <c r="M31" i="46"/>
  <c r="N31" i="46" s="1"/>
  <c r="L31" i="46"/>
  <c r="L27" i="45"/>
  <c r="M27" i="45"/>
  <c r="N27" i="45" s="1"/>
  <c r="L25" i="5"/>
  <c r="M25" i="5"/>
  <c r="M18" i="46"/>
  <c r="N18" i="46" s="1"/>
  <c r="L18" i="46"/>
  <c r="M18" i="45"/>
  <c r="N18" i="45" s="1"/>
  <c r="L18" i="45"/>
  <c r="G48" i="39"/>
  <c r="G49" i="39"/>
  <c r="G47" i="39"/>
  <c r="G48" i="40"/>
  <c r="N47" i="24"/>
  <c r="F49" i="30"/>
  <c r="I49" i="25"/>
  <c r="I48" i="25"/>
  <c r="I47" i="25"/>
  <c r="G49" i="40"/>
  <c r="N46" i="24"/>
  <c r="N48" i="24"/>
  <c r="N49" i="24"/>
  <c r="E44" i="40"/>
  <c r="E45" i="40" s="1"/>
  <c r="E44" i="39"/>
  <c r="E45" i="39" s="1"/>
  <c r="F49" i="38"/>
  <c r="F48" i="38"/>
  <c r="D44" i="38"/>
  <c r="D45" i="38" s="1"/>
  <c r="P46" i="21"/>
  <c r="P47" i="21"/>
  <c r="H47" i="21"/>
  <c r="H46" i="21"/>
  <c r="H49" i="21"/>
  <c r="F44" i="37"/>
  <c r="F45" i="37" s="1"/>
  <c r="F44" i="36"/>
  <c r="F45" i="36" s="1"/>
  <c r="F48" i="34"/>
  <c r="D44" i="34"/>
  <c r="D45" i="34" s="1"/>
  <c r="H48" i="32"/>
  <c r="D44" i="30"/>
  <c r="D45" i="30" s="1"/>
  <c r="G48" i="29"/>
  <c r="G49" i="29"/>
  <c r="G46" i="28"/>
  <c r="E44" i="28"/>
  <c r="E45" i="28" s="1"/>
  <c r="G44" i="42"/>
  <c r="G45" i="42" s="1"/>
  <c r="I47" i="42"/>
  <c r="I46" i="42"/>
  <c r="I48" i="42"/>
  <c r="I49" i="42"/>
  <c r="I49" i="41"/>
  <c r="I48" i="41"/>
  <c r="I47" i="41"/>
  <c r="I46" i="41"/>
  <c r="G44" i="41"/>
  <c r="G45" i="41" s="1"/>
  <c r="G46" i="40"/>
  <c r="G47" i="40"/>
  <c r="G46" i="39"/>
  <c r="F46" i="38"/>
  <c r="F47" i="38"/>
  <c r="H12" i="37"/>
  <c r="H49" i="37" s="1"/>
  <c r="P46" i="20"/>
  <c r="P48" i="20"/>
  <c r="H12" i="36"/>
  <c r="H48" i="36" s="1"/>
  <c r="F49" i="35"/>
  <c r="F47" i="35"/>
  <c r="F46" i="35"/>
  <c r="D44" i="35"/>
  <c r="D45" i="35" s="1"/>
  <c r="F47" i="19"/>
  <c r="F48" i="19"/>
  <c r="F49" i="19"/>
  <c r="F48" i="35"/>
  <c r="F47" i="34"/>
  <c r="F49" i="34"/>
  <c r="F46" i="34"/>
  <c r="I49" i="33"/>
  <c r="I46" i="33"/>
  <c r="I47" i="33"/>
  <c r="I48" i="33"/>
  <c r="G44" i="33"/>
  <c r="G45" i="33" s="1"/>
  <c r="P48" i="15"/>
  <c r="P46" i="15"/>
  <c r="F44" i="31"/>
  <c r="F45" i="31" s="1"/>
  <c r="F44" i="32"/>
  <c r="F45" i="32" s="1"/>
  <c r="H47" i="32"/>
  <c r="H49" i="32"/>
  <c r="H46" i="32"/>
  <c r="H49" i="31"/>
  <c r="H48" i="31"/>
  <c r="H46" i="31"/>
  <c r="H47" i="31"/>
  <c r="F47" i="30"/>
  <c r="F48" i="30"/>
  <c r="F46" i="30"/>
  <c r="E44" i="29"/>
  <c r="E45" i="29" s="1"/>
  <c r="G47" i="28"/>
  <c r="G48" i="28"/>
  <c r="G49" i="28"/>
  <c r="Q44" i="46" l="1"/>
  <c r="I40" i="45"/>
  <c r="H48" i="37"/>
  <c r="H46" i="37"/>
  <c r="N48" i="46"/>
  <c r="G15" i="47" s="1"/>
  <c r="H15" i="47" s="1"/>
  <c r="Z44" i="45"/>
  <c r="AA44" i="45"/>
  <c r="AF45" i="46"/>
  <c r="AE45" i="46"/>
  <c r="AA45" i="46"/>
  <c r="Z45" i="46"/>
  <c r="L45" i="46"/>
  <c r="M45" i="46"/>
  <c r="L44" i="46"/>
  <c r="M44" i="46"/>
  <c r="R44" i="46"/>
  <c r="L45" i="45"/>
  <c r="M45" i="45"/>
  <c r="AE44" i="5"/>
  <c r="AF44" i="5"/>
  <c r="AA45" i="5"/>
  <c r="Z45" i="5"/>
  <c r="R45" i="5"/>
  <c r="Q45" i="5"/>
  <c r="L44" i="5"/>
  <c r="M44" i="5"/>
  <c r="Q44" i="5" s="1"/>
  <c r="M44" i="45"/>
  <c r="L44" i="45"/>
  <c r="N46" i="46"/>
  <c r="K15" i="47" s="1"/>
  <c r="L15" i="47" s="1"/>
  <c r="AE44" i="46"/>
  <c r="AF44" i="46"/>
  <c r="AA44" i="46"/>
  <c r="Z44" i="46"/>
  <c r="L45" i="5"/>
  <c r="M45" i="5"/>
  <c r="R45" i="45"/>
  <c r="Q45" i="45"/>
  <c r="AA45" i="45"/>
  <c r="Z45" i="45"/>
  <c r="Z44" i="5"/>
  <c r="AA44" i="5"/>
  <c r="H47" i="37"/>
  <c r="R44" i="5"/>
  <c r="Q45" i="46"/>
  <c r="R45" i="46"/>
  <c r="R44" i="45"/>
  <c r="Q44" i="45"/>
  <c r="AF45" i="5"/>
  <c r="AE45" i="5"/>
  <c r="N47" i="45"/>
  <c r="S20" i="5"/>
  <c r="S17" i="46"/>
  <c r="S27" i="46"/>
  <c r="S16" i="5"/>
  <c r="S24" i="5"/>
  <c r="N47" i="46"/>
  <c r="I15" i="47" s="1"/>
  <c r="J15" i="47" s="1"/>
  <c r="N18" i="5"/>
  <c r="S21" i="46"/>
  <c r="N49" i="45"/>
  <c r="N46" i="45"/>
  <c r="N48" i="45"/>
  <c r="S49" i="45"/>
  <c r="E16" i="4" s="1"/>
  <c r="F16" i="4" s="1"/>
  <c r="S25" i="46"/>
  <c r="N17" i="5"/>
  <c r="AB48" i="45"/>
  <c r="AB47" i="45"/>
  <c r="AB46" i="45"/>
  <c r="AB49" i="45"/>
  <c r="S48" i="45"/>
  <c r="G16" i="4" s="1"/>
  <c r="H16" i="4" s="1"/>
  <c r="S46" i="45"/>
  <c r="K16" i="4" s="1"/>
  <c r="L16" i="4" s="1"/>
  <c r="S47" i="45"/>
  <c r="I16" i="4" s="1"/>
  <c r="J16" i="4" s="1"/>
  <c r="S23" i="46"/>
  <c r="N49" i="46"/>
  <c r="E15" i="47" s="1"/>
  <c r="F15" i="47" s="1"/>
  <c r="S15" i="46"/>
  <c r="N25" i="5"/>
  <c r="AG49" i="46"/>
  <c r="E18" i="47" s="1"/>
  <c r="F18" i="47" s="1"/>
  <c r="AG47" i="46"/>
  <c r="I18" i="47" s="1"/>
  <c r="J18" i="47" s="1"/>
  <c r="AG48" i="46"/>
  <c r="G18" i="47" s="1"/>
  <c r="H18" i="47" s="1"/>
  <c r="AG46" i="46"/>
  <c r="K18" i="47" s="1"/>
  <c r="L18" i="47" s="1"/>
  <c r="AB49" i="46"/>
  <c r="E17" i="47" s="1"/>
  <c r="F17" i="47" s="1"/>
  <c r="AB47" i="46"/>
  <c r="I17" i="47" s="1"/>
  <c r="J17" i="47" s="1"/>
  <c r="AB48" i="46"/>
  <c r="G17" i="47" s="1"/>
  <c r="H17" i="47" s="1"/>
  <c r="AB46" i="46"/>
  <c r="K17" i="47" s="1"/>
  <c r="L17" i="47" s="1"/>
  <c r="S13" i="46"/>
  <c r="N26" i="5"/>
  <c r="AB49" i="5"/>
  <c r="E17" i="48" s="1"/>
  <c r="F17" i="48" s="1"/>
  <c r="AB48" i="5"/>
  <c r="G17" i="48" s="1"/>
  <c r="H17" i="48" s="1"/>
  <c r="AB46" i="5"/>
  <c r="K17" i="48" s="1"/>
  <c r="L17" i="48" s="1"/>
  <c r="AB47" i="5"/>
  <c r="I17" i="48" s="1"/>
  <c r="J17" i="48" s="1"/>
  <c r="H47" i="36"/>
  <c r="H49" i="36"/>
  <c r="H46" i="36"/>
  <c r="AF40" i="45" l="1"/>
  <c r="AE40" i="45"/>
  <c r="AH40" i="45" s="1"/>
  <c r="S48" i="46"/>
  <c r="G16" i="47" s="1"/>
  <c r="H16" i="47" s="1"/>
  <c r="S49" i="5"/>
  <c r="E16" i="48" s="1"/>
  <c r="F16" i="48" s="1"/>
  <c r="N49" i="5"/>
  <c r="E15" i="48" s="1"/>
  <c r="F15" i="48" s="1"/>
  <c r="C8" i="52"/>
  <c r="E8" i="52" s="1"/>
  <c r="N45" i="5"/>
  <c r="S45" i="5"/>
  <c r="C9" i="52"/>
  <c r="E9" i="52" s="1"/>
  <c r="C11" i="51"/>
  <c r="E11" i="51" s="1"/>
  <c r="AG45" i="46"/>
  <c r="S46" i="5"/>
  <c r="K16" i="48" s="1"/>
  <c r="L16" i="48" s="1"/>
  <c r="S45" i="46"/>
  <c r="C9" i="51"/>
  <c r="E9" i="51" s="1"/>
  <c r="C10" i="50"/>
  <c r="E10" i="50" s="1"/>
  <c r="AB45" i="45"/>
  <c r="N45" i="45"/>
  <c r="C8" i="50"/>
  <c r="E8" i="50" s="1"/>
  <c r="N48" i="5"/>
  <c r="G15" i="48" s="1"/>
  <c r="H15" i="48" s="1"/>
  <c r="S49" i="46"/>
  <c r="E16" i="47" s="1"/>
  <c r="F16" i="47" s="1"/>
  <c r="C11" i="52"/>
  <c r="E11" i="52" s="1"/>
  <c r="AG45" i="5"/>
  <c r="AB45" i="5"/>
  <c r="C10" i="52"/>
  <c r="E10" i="52" s="1"/>
  <c r="C10" i="51"/>
  <c r="E10" i="51" s="1"/>
  <c r="AB45" i="46"/>
  <c r="N47" i="5"/>
  <c r="I15" i="48" s="1"/>
  <c r="J15" i="48" s="1"/>
  <c r="C9" i="50"/>
  <c r="E9" i="50" s="1"/>
  <c r="S45" i="45"/>
  <c r="N45" i="46"/>
  <c r="C8" i="51"/>
  <c r="E8" i="51" s="1"/>
  <c r="G17" i="4"/>
  <c r="H17" i="4" s="1"/>
  <c r="G15" i="4"/>
  <c r="H15" i="4" s="1"/>
  <c r="N46" i="5"/>
  <c r="K15" i="48" s="1"/>
  <c r="L15" i="48" s="1"/>
  <c r="S48" i="5"/>
  <c r="G16" i="48" s="1"/>
  <c r="H16" i="48" s="1"/>
  <c r="S47" i="46"/>
  <c r="I16" i="47" s="1"/>
  <c r="J16" i="47" s="1"/>
  <c r="E17" i="4"/>
  <c r="F17" i="4" s="1"/>
  <c r="K15" i="4"/>
  <c r="L15" i="4" s="1"/>
  <c r="S47" i="5"/>
  <c r="I16" i="48" s="1"/>
  <c r="J16" i="48" s="1"/>
  <c r="I15" i="4"/>
  <c r="J15" i="4" s="1"/>
  <c r="I17" i="4"/>
  <c r="J17" i="4" s="1"/>
  <c r="S46" i="46"/>
  <c r="K16" i="47" s="1"/>
  <c r="L16" i="47" s="1"/>
  <c r="K17" i="4"/>
  <c r="L17" i="4" s="1"/>
  <c r="E15" i="4"/>
  <c r="F15" i="4" s="1"/>
  <c r="M6" i="7"/>
  <c r="N6" i="7"/>
  <c r="O6" i="7"/>
  <c r="O52" i="7"/>
  <c r="F52" i="7"/>
  <c r="AG40" i="45" l="1"/>
  <c r="AI40" i="45"/>
  <c r="AJ40" i="45" s="1"/>
  <c r="K52" i="7"/>
  <c r="B52" i="7"/>
  <c r="Q31" i="7"/>
  <c r="P31" i="7"/>
  <c r="K31" i="7"/>
  <c r="H31" i="7"/>
  <c r="C31" i="45" s="1"/>
  <c r="G31" i="7"/>
  <c r="B31" i="7"/>
  <c r="Q30" i="7"/>
  <c r="P30" i="7"/>
  <c r="K30" i="7"/>
  <c r="H30" i="7"/>
  <c r="C30" i="45" s="1"/>
  <c r="G30" i="7"/>
  <c r="B30" i="7"/>
  <c r="Q29" i="7"/>
  <c r="P29" i="7"/>
  <c r="K29" i="7"/>
  <c r="H29" i="7"/>
  <c r="C29" i="45" s="1"/>
  <c r="G29" i="7"/>
  <c r="B29" i="7"/>
  <c r="Q28" i="7"/>
  <c r="P28" i="7"/>
  <c r="K28" i="7"/>
  <c r="H28" i="7"/>
  <c r="C28" i="45" s="1"/>
  <c r="G28" i="7"/>
  <c r="B28" i="7"/>
  <c r="Q27" i="7"/>
  <c r="P27" i="7"/>
  <c r="K27" i="7"/>
  <c r="H27" i="7"/>
  <c r="C27" i="45" s="1"/>
  <c r="G27" i="7"/>
  <c r="B27" i="7"/>
  <c r="Q26" i="7"/>
  <c r="P26" i="7"/>
  <c r="K26" i="7"/>
  <c r="H26" i="7"/>
  <c r="C26" i="45" s="1"/>
  <c r="G26" i="7"/>
  <c r="B26" i="7"/>
  <c r="Q25" i="7"/>
  <c r="P25" i="7"/>
  <c r="K25" i="7"/>
  <c r="H25" i="7"/>
  <c r="C25" i="45" s="1"/>
  <c r="G25" i="7"/>
  <c r="B25" i="7"/>
  <c r="Q24" i="7"/>
  <c r="P24" i="7"/>
  <c r="K24" i="7"/>
  <c r="H24" i="7"/>
  <c r="C24" i="45" s="1"/>
  <c r="G24" i="7"/>
  <c r="B24" i="7"/>
  <c r="Q23" i="7"/>
  <c r="P23" i="7"/>
  <c r="K23" i="7"/>
  <c r="H23" i="7"/>
  <c r="C23" i="45" s="1"/>
  <c r="G23" i="7"/>
  <c r="B23" i="7"/>
  <c r="Q22" i="7"/>
  <c r="P22" i="7"/>
  <c r="K22" i="7"/>
  <c r="H22" i="7"/>
  <c r="C22" i="45" s="1"/>
  <c r="G22" i="7"/>
  <c r="B22" i="7"/>
  <c r="Q21" i="7"/>
  <c r="C21" i="46" s="1"/>
  <c r="P21" i="7"/>
  <c r="K21" i="7"/>
  <c r="H21" i="7"/>
  <c r="G21" i="7"/>
  <c r="B21" i="7"/>
  <c r="Q20" i="7"/>
  <c r="P20" i="7"/>
  <c r="K20" i="7"/>
  <c r="H20" i="7"/>
  <c r="C20" i="45" s="1"/>
  <c r="G20" i="7"/>
  <c r="B20" i="7"/>
  <c r="Q19" i="7"/>
  <c r="P19" i="7"/>
  <c r="K19" i="7"/>
  <c r="H19" i="7"/>
  <c r="C19" i="45" s="1"/>
  <c r="G19" i="7"/>
  <c r="B19" i="7"/>
  <c r="Q18" i="7"/>
  <c r="P18" i="7"/>
  <c r="K18" i="7"/>
  <c r="H18" i="7"/>
  <c r="C18" i="45" s="1"/>
  <c r="G18" i="7"/>
  <c r="B18" i="7"/>
  <c r="Q17" i="7"/>
  <c r="P17" i="7"/>
  <c r="K17" i="7"/>
  <c r="H17" i="7"/>
  <c r="C17" i="45" s="1"/>
  <c r="G17" i="7"/>
  <c r="B17" i="7"/>
  <c r="Q16" i="7"/>
  <c r="P16" i="7"/>
  <c r="K16" i="7"/>
  <c r="H16" i="7"/>
  <c r="C16" i="45" s="1"/>
  <c r="G16" i="7"/>
  <c r="B16" i="7"/>
  <c r="Q15" i="7"/>
  <c r="P15" i="7"/>
  <c r="K15" i="7"/>
  <c r="H15" i="7"/>
  <c r="C15" i="45" s="1"/>
  <c r="G15" i="7"/>
  <c r="B15" i="7"/>
  <c r="Q14" i="7"/>
  <c r="P14" i="7"/>
  <c r="K14" i="7"/>
  <c r="H14" i="7"/>
  <c r="C14" i="45" s="1"/>
  <c r="G14" i="7"/>
  <c r="B14" i="7"/>
  <c r="Q13" i="7"/>
  <c r="C13" i="46" s="1"/>
  <c r="P13" i="7"/>
  <c r="G13" i="27" s="1"/>
  <c r="K13" i="7"/>
  <c r="H13" i="7"/>
  <c r="G13" i="7"/>
  <c r="B13" i="7"/>
  <c r="Q12" i="7"/>
  <c r="C12" i="46" s="1"/>
  <c r="P12" i="7"/>
  <c r="K12" i="7"/>
  <c r="H12" i="7"/>
  <c r="C12" i="45" s="1"/>
  <c r="G12" i="7"/>
  <c r="B12" i="7"/>
  <c r="L6" i="7"/>
  <c r="J3" i="7"/>
  <c r="A3" i="7"/>
  <c r="O2" i="7"/>
  <c r="J2" i="7"/>
  <c r="F2" i="7"/>
  <c r="A2" i="7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A3" i="5"/>
  <c r="A2" i="5"/>
  <c r="E34" i="4"/>
  <c r="E26" i="4"/>
  <c r="G12" i="27" l="1"/>
  <c r="G12" i="45"/>
  <c r="H12" i="45"/>
  <c r="H18" i="45"/>
  <c r="G18" i="45"/>
  <c r="G24" i="45"/>
  <c r="H24" i="45"/>
  <c r="H26" i="45"/>
  <c r="G26" i="45"/>
  <c r="G30" i="45"/>
  <c r="H30" i="45"/>
  <c r="H32" i="45"/>
  <c r="R17" i="7"/>
  <c r="C17" i="46"/>
  <c r="R19" i="7"/>
  <c r="C19" i="46"/>
  <c r="R23" i="7"/>
  <c r="C23" i="46"/>
  <c r="R25" i="7"/>
  <c r="C25" i="46"/>
  <c r="G29" i="27"/>
  <c r="I13" i="7"/>
  <c r="C13" i="45"/>
  <c r="G15" i="45"/>
  <c r="H15" i="45"/>
  <c r="H17" i="45"/>
  <c r="G17" i="45"/>
  <c r="G19" i="45"/>
  <c r="H19" i="45"/>
  <c r="I21" i="7"/>
  <c r="C21" i="45"/>
  <c r="H23" i="45"/>
  <c r="G23" i="45"/>
  <c r="H25" i="45"/>
  <c r="G25" i="45"/>
  <c r="G27" i="45"/>
  <c r="H27" i="45"/>
  <c r="G29" i="45"/>
  <c r="H29" i="45"/>
  <c r="H31" i="45"/>
  <c r="G31" i="45"/>
  <c r="H33" i="45"/>
  <c r="G33" i="45"/>
  <c r="G14" i="45"/>
  <c r="H14" i="45"/>
  <c r="G16" i="45"/>
  <c r="H16" i="45"/>
  <c r="H20" i="45"/>
  <c r="G20" i="45"/>
  <c r="H22" i="45"/>
  <c r="G22" i="45"/>
  <c r="H28" i="45"/>
  <c r="G28" i="45"/>
  <c r="H34" i="45"/>
  <c r="G34" i="45"/>
  <c r="H13" i="46"/>
  <c r="G13" i="46"/>
  <c r="AH13" i="46" s="1"/>
  <c r="R15" i="7"/>
  <c r="C15" i="46"/>
  <c r="H21" i="46"/>
  <c r="G21" i="46"/>
  <c r="AH21" i="46" s="1"/>
  <c r="G25" i="27"/>
  <c r="R27" i="7"/>
  <c r="C27" i="46"/>
  <c r="R29" i="7"/>
  <c r="C29" i="46"/>
  <c r="R31" i="7"/>
  <c r="C31" i="46"/>
  <c r="H12" i="46"/>
  <c r="G12" i="46"/>
  <c r="AH12" i="46" s="1"/>
  <c r="R14" i="7"/>
  <c r="C14" i="46"/>
  <c r="G16" i="27"/>
  <c r="R16" i="7"/>
  <c r="C16" i="46"/>
  <c r="R18" i="7"/>
  <c r="C18" i="46"/>
  <c r="R20" i="7"/>
  <c r="C20" i="46"/>
  <c r="R22" i="7"/>
  <c r="C22" i="46"/>
  <c r="R24" i="7"/>
  <c r="C24" i="46"/>
  <c r="R26" i="7"/>
  <c r="C26" i="46"/>
  <c r="R28" i="7"/>
  <c r="C28" i="46"/>
  <c r="R30" i="7"/>
  <c r="C30" i="46"/>
  <c r="G21" i="27"/>
  <c r="R12" i="7"/>
  <c r="C12" i="5"/>
  <c r="G24" i="27"/>
  <c r="G31" i="27"/>
  <c r="G28" i="27"/>
  <c r="G30" i="27"/>
  <c r="G20" i="27"/>
  <c r="G27" i="27"/>
  <c r="G23" i="27"/>
  <c r="G26" i="27"/>
  <c r="G19" i="27"/>
  <c r="R21" i="7"/>
  <c r="C21" i="5"/>
  <c r="H21" i="27"/>
  <c r="I21" i="27" s="1"/>
  <c r="G22" i="27"/>
  <c r="G17" i="27"/>
  <c r="R13" i="7"/>
  <c r="C13" i="5"/>
  <c r="H13" i="27"/>
  <c r="I13" i="27" s="1"/>
  <c r="G15" i="27"/>
  <c r="G14" i="27"/>
  <c r="G18" i="27"/>
  <c r="I20" i="7"/>
  <c r="C20" i="5"/>
  <c r="H20" i="27"/>
  <c r="I20" i="27" s="1"/>
  <c r="I14" i="7"/>
  <c r="C14" i="5"/>
  <c r="H14" i="27"/>
  <c r="I14" i="27" s="1"/>
  <c r="I18" i="7"/>
  <c r="C18" i="5"/>
  <c r="H18" i="27"/>
  <c r="I18" i="27" s="1"/>
  <c r="I17" i="7"/>
  <c r="C17" i="5"/>
  <c r="H17" i="27"/>
  <c r="I17" i="27" s="1"/>
  <c r="I16" i="7"/>
  <c r="H16" i="27"/>
  <c r="I16" i="27" s="1"/>
  <c r="C16" i="5"/>
  <c r="I15" i="7"/>
  <c r="H15" i="27"/>
  <c r="I15" i="27" s="1"/>
  <c r="C15" i="5"/>
  <c r="I19" i="7"/>
  <c r="H19" i="27"/>
  <c r="I19" i="27" s="1"/>
  <c r="C19" i="5"/>
  <c r="I26" i="7"/>
  <c r="C26" i="5"/>
  <c r="H26" i="27"/>
  <c r="I26" i="27" s="1"/>
  <c r="I24" i="7"/>
  <c r="H24" i="27"/>
  <c r="I24" i="27" s="1"/>
  <c r="C24" i="5"/>
  <c r="I25" i="7"/>
  <c r="C25" i="5"/>
  <c r="H25" i="27"/>
  <c r="I25" i="27" s="1"/>
  <c r="I23" i="7"/>
  <c r="H23" i="27"/>
  <c r="I23" i="27" s="1"/>
  <c r="C23" i="5"/>
  <c r="I31" i="7"/>
  <c r="H31" i="27"/>
  <c r="I31" i="27" s="1"/>
  <c r="C31" i="5"/>
  <c r="I30" i="7"/>
  <c r="H30" i="27"/>
  <c r="I30" i="27" s="1"/>
  <c r="C30" i="5"/>
  <c r="I29" i="7"/>
  <c r="C29" i="5"/>
  <c r="H29" i="27"/>
  <c r="I29" i="27" s="1"/>
  <c r="I28" i="7"/>
  <c r="H28" i="27"/>
  <c r="I28" i="27" s="1"/>
  <c r="C28" i="5"/>
  <c r="I27" i="7"/>
  <c r="H27" i="27"/>
  <c r="I27" i="27" s="1"/>
  <c r="C27" i="5"/>
  <c r="I22" i="7"/>
  <c r="C22" i="5"/>
  <c r="H22" i="27"/>
  <c r="I22" i="27" s="1"/>
  <c r="I12" i="7"/>
  <c r="H12" i="27"/>
  <c r="G44" i="7"/>
  <c r="G45" i="7" s="1"/>
  <c r="AG17" i="5"/>
  <c r="P44" i="7"/>
  <c r="P45" i="7" s="1"/>
  <c r="G44" i="27" l="1"/>
  <c r="G45" i="27" s="1"/>
  <c r="H22" i="5"/>
  <c r="G22" i="5"/>
  <c r="AH22" i="5" s="1"/>
  <c r="H28" i="5"/>
  <c r="G28" i="5"/>
  <c r="AH28" i="5" s="1"/>
  <c r="H29" i="5"/>
  <c r="G29" i="5"/>
  <c r="AH29" i="5" s="1"/>
  <c r="H24" i="5"/>
  <c r="G24" i="5"/>
  <c r="AH24" i="5" s="1"/>
  <c r="H26" i="5"/>
  <c r="G26" i="5"/>
  <c r="AH26" i="5" s="1"/>
  <c r="G16" i="5"/>
  <c r="AH16" i="5" s="1"/>
  <c r="H16" i="5"/>
  <c r="H21" i="5"/>
  <c r="G21" i="5"/>
  <c r="AH21" i="5" s="1"/>
  <c r="H31" i="46"/>
  <c r="G31" i="46"/>
  <c r="AH31" i="46" s="1"/>
  <c r="H27" i="46"/>
  <c r="G27" i="46"/>
  <c r="AH27" i="46" s="1"/>
  <c r="I21" i="46"/>
  <c r="AI21" i="46"/>
  <c r="AJ21" i="46" s="1"/>
  <c r="I34" i="45"/>
  <c r="AF34" i="45" s="1"/>
  <c r="I28" i="45"/>
  <c r="AE28" i="45" s="1"/>
  <c r="AH28" i="45" s="1"/>
  <c r="I22" i="45"/>
  <c r="AF22" i="45" s="1"/>
  <c r="I20" i="45"/>
  <c r="AF20" i="45" s="1"/>
  <c r="I33" i="45"/>
  <c r="AF33" i="45" s="1"/>
  <c r="AG33" i="45" s="1"/>
  <c r="I31" i="45"/>
  <c r="AE31" i="45" s="1"/>
  <c r="AH31" i="45" s="1"/>
  <c r="I25" i="45"/>
  <c r="AF25" i="45" s="1"/>
  <c r="I23" i="45"/>
  <c r="AE23" i="45" s="1"/>
  <c r="AH23" i="45" s="1"/>
  <c r="H25" i="46"/>
  <c r="G25" i="46"/>
  <c r="AH25" i="46" s="1"/>
  <c r="H19" i="46"/>
  <c r="G19" i="46"/>
  <c r="AH19" i="46" s="1"/>
  <c r="G36" i="45"/>
  <c r="H36" i="45"/>
  <c r="I32" i="45"/>
  <c r="AE32" i="45" s="1"/>
  <c r="AH32" i="45" s="1"/>
  <c r="I30" i="45"/>
  <c r="AF30" i="45" s="1"/>
  <c r="I24" i="45"/>
  <c r="AF24" i="45" s="1"/>
  <c r="AG24" i="45" s="1"/>
  <c r="C44" i="45"/>
  <c r="AG31" i="5"/>
  <c r="H31" i="5"/>
  <c r="G31" i="5"/>
  <c r="AH31" i="5" s="1"/>
  <c r="G20" i="5"/>
  <c r="AH20" i="5" s="1"/>
  <c r="H20" i="5"/>
  <c r="G30" i="46"/>
  <c r="AH30" i="46" s="1"/>
  <c r="H30" i="46"/>
  <c r="G26" i="46"/>
  <c r="AH26" i="46" s="1"/>
  <c r="H26" i="46"/>
  <c r="G22" i="46"/>
  <c r="AH22" i="46" s="1"/>
  <c r="H22" i="46"/>
  <c r="G18" i="46"/>
  <c r="AH18" i="46" s="1"/>
  <c r="H18" i="46"/>
  <c r="H15" i="46"/>
  <c r="G15" i="46"/>
  <c r="AH15" i="46" s="1"/>
  <c r="G42" i="45"/>
  <c r="H42" i="45"/>
  <c r="AE20" i="45"/>
  <c r="AH20" i="45" s="1"/>
  <c r="H43" i="45"/>
  <c r="G43" i="45"/>
  <c r="G37" i="45"/>
  <c r="H37" i="45"/>
  <c r="G21" i="45"/>
  <c r="H21" i="45"/>
  <c r="I19" i="45"/>
  <c r="AF19" i="45" s="1"/>
  <c r="AG19" i="45" s="1"/>
  <c r="I15" i="45"/>
  <c r="AE15" i="45" s="1"/>
  <c r="AH15" i="45" s="1"/>
  <c r="I26" i="45"/>
  <c r="AF26" i="45" s="1"/>
  <c r="I18" i="45"/>
  <c r="AF18" i="45" s="1"/>
  <c r="C45" i="45"/>
  <c r="G27" i="5"/>
  <c r="AH27" i="5" s="1"/>
  <c r="H27" i="5"/>
  <c r="AG30" i="5"/>
  <c r="G30" i="5"/>
  <c r="AH30" i="5" s="1"/>
  <c r="H30" i="5"/>
  <c r="H23" i="5"/>
  <c r="G23" i="5"/>
  <c r="AH23" i="5" s="1"/>
  <c r="AG25" i="5"/>
  <c r="H25" i="5"/>
  <c r="G25" i="5"/>
  <c r="AH25" i="5" s="1"/>
  <c r="H19" i="5"/>
  <c r="G19" i="5"/>
  <c r="AH19" i="5" s="1"/>
  <c r="G14" i="5"/>
  <c r="AH14" i="5" s="1"/>
  <c r="H14" i="5"/>
  <c r="G14" i="46"/>
  <c r="AH14" i="46" s="1"/>
  <c r="H14" i="46"/>
  <c r="C44" i="46"/>
  <c r="H29" i="46"/>
  <c r="G29" i="46"/>
  <c r="AH29" i="46" s="1"/>
  <c r="I17" i="45"/>
  <c r="AE17" i="45" s="1"/>
  <c r="AH17" i="45" s="1"/>
  <c r="H23" i="46"/>
  <c r="G23" i="46"/>
  <c r="AH23" i="46" s="1"/>
  <c r="H17" i="46"/>
  <c r="G17" i="46"/>
  <c r="AH17" i="46" s="1"/>
  <c r="I12" i="45"/>
  <c r="G17" i="5"/>
  <c r="AH17" i="5" s="1"/>
  <c r="H17" i="5"/>
  <c r="G12" i="5"/>
  <c r="AH12" i="5" s="1"/>
  <c r="H12" i="5"/>
  <c r="I12" i="5" s="1"/>
  <c r="C45" i="5"/>
  <c r="C44" i="5"/>
  <c r="I13" i="46"/>
  <c r="AI13" i="46"/>
  <c r="AJ13" i="46" s="1"/>
  <c r="G15" i="5"/>
  <c r="AH15" i="5" s="1"/>
  <c r="H15" i="5"/>
  <c r="I12" i="46"/>
  <c r="AI12" i="46"/>
  <c r="AJ12" i="46" s="1"/>
  <c r="G18" i="5"/>
  <c r="AH18" i="5" s="1"/>
  <c r="H18" i="5"/>
  <c r="AG13" i="5"/>
  <c r="G13" i="5"/>
  <c r="AH13" i="5" s="1"/>
  <c r="H13" i="5"/>
  <c r="G28" i="46"/>
  <c r="AH28" i="46" s="1"/>
  <c r="H28" i="46"/>
  <c r="G24" i="46"/>
  <c r="AH24" i="46" s="1"/>
  <c r="H24" i="46"/>
  <c r="G20" i="46"/>
  <c r="AH20" i="46" s="1"/>
  <c r="H20" i="46"/>
  <c r="G16" i="46"/>
  <c r="AH16" i="46" s="1"/>
  <c r="H16" i="46"/>
  <c r="C45" i="46"/>
  <c r="H38" i="45"/>
  <c r="G38" i="45"/>
  <c r="I16" i="45"/>
  <c r="AE16" i="45" s="1"/>
  <c r="AH16" i="45" s="1"/>
  <c r="I14" i="45"/>
  <c r="AF14" i="45" s="1"/>
  <c r="H39" i="45"/>
  <c r="G39" i="45"/>
  <c r="G35" i="45"/>
  <c r="H35" i="45"/>
  <c r="I29" i="45"/>
  <c r="AE29" i="45" s="1"/>
  <c r="AH29" i="45" s="1"/>
  <c r="I27" i="45"/>
  <c r="AE27" i="45" s="1"/>
  <c r="AH27" i="45" s="1"/>
  <c r="G13" i="45"/>
  <c r="H13" i="45"/>
  <c r="AG12" i="5"/>
  <c r="AG21" i="5"/>
  <c r="AG29" i="5"/>
  <c r="R48" i="7"/>
  <c r="R49" i="7"/>
  <c r="R47" i="7"/>
  <c r="R46" i="7"/>
  <c r="AG18" i="5"/>
  <c r="AG22" i="5"/>
  <c r="I12" i="27"/>
  <c r="I49" i="7"/>
  <c r="I46" i="7"/>
  <c r="I48" i="7"/>
  <c r="I47" i="7"/>
  <c r="AG24" i="5"/>
  <c r="AG20" i="5"/>
  <c r="AG27" i="5"/>
  <c r="AG23" i="5"/>
  <c r="AG15" i="5"/>
  <c r="AG14" i="5"/>
  <c r="AG26" i="5"/>
  <c r="AG16" i="5"/>
  <c r="AG28" i="5"/>
  <c r="AG19" i="5"/>
  <c r="I48" i="27" l="1"/>
  <c r="I47" i="27"/>
  <c r="I46" i="27"/>
  <c r="AE24" i="45"/>
  <c r="AH24" i="45" s="1"/>
  <c r="AF28" i="45"/>
  <c r="AG28" i="45" s="1"/>
  <c r="AF15" i="45"/>
  <c r="AG15" i="45" s="1"/>
  <c r="AF32" i="45"/>
  <c r="AG32" i="45" s="1"/>
  <c r="AF17" i="45"/>
  <c r="AG17" i="45" s="1"/>
  <c r="AE33" i="45"/>
  <c r="AH33" i="45" s="1"/>
  <c r="AF23" i="45"/>
  <c r="AG23" i="45" s="1"/>
  <c r="AE25" i="45"/>
  <c r="AH25" i="45" s="1"/>
  <c r="AI12" i="5"/>
  <c r="AJ12" i="5" s="1"/>
  <c r="AG20" i="45"/>
  <c r="AI20" i="45"/>
  <c r="AJ20" i="45" s="1"/>
  <c r="H45" i="5"/>
  <c r="G45" i="5"/>
  <c r="AH45" i="5" s="1"/>
  <c r="AF27" i="45"/>
  <c r="AG27" i="45" s="1"/>
  <c r="G45" i="45"/>
  <c r="H45" i="45"/>
  <c r="AI33" i="45"/>
  <c r="AJ33" i="45" s="1"/>
  <c r="AE22" i="45"/>
  <c r="AH22" i="45" s="1"/>
  <c r="H44" i="46"/>
  <c r="AI44" i="46" s="1"/>
  <c r="G44" i="46"/>
  <c r="AH44" i="46" s="1"/>
  <c r="AE14" i="45"/>
  <c r="AH14" i="45" s="1"/>
  <c r="G44" i="45"/>
  <c r="H44" i="45"/>
  <c r="H45" i="46"/>
  <c r="G45" i="46"/>
  <c r="AH45" i="46" s="1"/>
  <c r="AE18" i="45"/>
  <c r="AH18" i="45" s="1"/>
  <c r="G44" i="5"/>
  <c r="AH44" i="5" s="1"/>
  <c r="H44" i="5"/>
  <c r="AI44" i="5" s="1"/>
  <c r="AE30" i="45"/>
  <c r="AH30" i="45" s="1"/>
  <c r="AI19" i="45"/>
  <c r="AJ19" i="45" s="1"/>
  <c r="AF16" i="45"/>
  <c r="AG16" i="45" s="1"/>
  <c r="AG18" i="45"/>
  <c r="AI18" i="45"/>
  <c r="AJ18" i="45" s="1"/>
  <c r="AG25" i="45"/>
  <c r="AI25" i="45"/>
  <c r="AJ25" i="45" s="1"/>
  <c r="AG34" i="45"/>
  <c r="AI34" i="45"/>
  <c r="AJ34" i="45" s="1"/>
  <c r="AG30" i="45"/>
  <c r="AI30" i="45"/>
  <c r="AJ30" i="45" s="1"/>
  <c r="AG14" i="45"/>
  <c r="AI14" i="45"/>
  <c r="AJ14" i="45" s="1"/>
  <c r="AG26" i="45"/>
  <c r="AI26" i="45"/>
  <c r="AJ26" i="45" s="1"/>
  <c r="AG22" i="45"/>
  <c r="AI22" i="45"/>
  <c r="AJ22" i="45" s="1"/>
  <c r="I20" i="46"/>
  <c r="AI20" i="46"/>
  <c r="AJ20" i="46" s="1"/>
  <c r="I28" i="46"/>
  <c r="AI28" i="46"/>
  <c r="AJ28" i="46" s="1"/>
  <c r="I18" i="5"/>
  <c r="AI18" i="5"/>
  <c r="AJ18" i="5" s="1"/>
  <c r="AF12" i="45"/>
  <c r="AI12" i="45" s="1"/>
  <c r="AF29" i="45"/>
  <c r="AI24" i="45"/>
  <c r="AJ24" i="45" s="1"/>
  <c r="I19" i="46"/>
  <c r="AI19" i="46"/>
  <c r="AJ19" i="46" s="1"/>
  <c r="I16" i="5"/>
  <c r="AI16" i="5"/>
  <c r="AJ16" i="5" s="1"/>
  <c r="I26" i="5"/>
  <c r="AI26" i="5"/>
  <c r="AJ26" i="5" s="1"/>
  <c r="I22" i="5"/>
  <c r="AI22" i="5"/>
  <c r="AJ22" i="5" s="1"/>
  <c r="AE26" i="45"/>
  <c r="AH26" i="45" s="1"/>
  <c r="I35" i="45"/>
  <c r="AI13" i="5"/>
  <c r="AJ13" i="5" s="1"/>
  <c r="I13" i="5"/>
  <c r="I17" i="5"/>
  <c r="AI17" i="5"/>
  <c r="AJ17" i="5" s="1"/>
  <c r="AE34" i="45"/>
  <c r="AH34" i="45" s="1"/>
  <c r="I14" i="46"/>
  <c r="AI14" i="46"/>
  <c r="AJ14" i="46" s="1"/>
  <c r="I14" i="5"/>
  <c r="AI14" i="5"/>
  <c r="AJ14" i="5" s="1"/>
  <c r="AI19" i="5"/>
  <c r="AJ19" i="5" s="1"/>
  <c r="I19" i="5"/>
  <c r="I30" i="5"/>
  <c r="AI30" i="5"/>
  <c r="AJ30" i="5" s="1"/>
  <c r="AF31" i="45"/>
  <c r="I37" i="45"/>
  <c r="I18" i="46"/>
  <c r="AI18" i="46"/>
  <c r="AJ18" i="46" s="1"/>
  <c r="I26" i="46"/>
  <c r="AI26" i="46"/>
  <c r="AJ26" i="46" s="1"/>
  <c r="I20" i="5"/>
  <c r="AI20" i="5"/>
  <c r="AJ20" i="5" s="1"/>
  <c r="I31" i="5"/>
  <c r="AI31" i="5"/>
  <c r="AJ31" i="5" s="1"/>
  <c r="I36" i="45"/>
  <c r="AI23" i="45"/>
  <c r="AJ23" i="45" s="1"/>
  <c r="I31" i="46"/>
  <c r="AI31" i="46"/>
  <c r="AJ31" i="46" s="1"/>
  <c r="I28" i="5"/>
  <c r="AI28" i="5"/>
  <c r="AJ28" i="5" s="1"/>
  <c r="AI29" i="46"/>
  <c r="AJ29" i="46" s="1"/>
  <c r="I29" i="46"/>
  <c r="I23" i="5"/>
  <c r="AI23" i="5"/>
  <c r="AJ23" i="5" s="1"/>
  <c r="I27" i="5"/>
  <c r="AI27" i="5"/>
  <c r="AJ27" i="5" s="1"/>
  <c r="I21" i="45"/>
  <c r="AF21" i="45" s="1"/>
  <c r="AG21" i="45" s="1"/>
  <c r="I42" i="45"/>
  <c r="AF42" i="45" s="1"/>
  <c r="I22" i="46"/>
  <c r="AI22" i="46"/>
  <c r="AJ22" i="46" s="1"/>
  <c r="I30" i="46"/>
  <c r="AI30" i="46"/>
  <c r="AJ30" i="46" s="1"/>
  <c r="I27" i="46"/>
  <c r="AI27" i="46"/>
  <c r="AJ27" i="46" s="1"/>
  <c r="I24" i="5"/>
  <c r="AI24" i="5"/>
  <c r="AJ24" i="5" s="1"/>
  <c r="I23" i="46"/>
  <c r="AI23" i="46"/>
  <c r="AJ23" i="46" s="1"/>
  <c r="I25" i="5"/>
  <c r="AI25" i="5"/>
  <c r="AJ25" i="5" s="1"/>
  <c r="AE12" i="45"/>
  <c r="AH12" i="45" s="1"/>
  <c r="I13" i="45"/>
  <c r="AE19" i="45"/>
  <c r="AH19" i="45" s="1"/>
  <c r="I39" i="45"/>
  <c r="I38" i="45"/>
  <c r="I16" i="46"/>
  <c r="AI16" i="46"/>
  <c r="AJ16" i="46" s="1"/>
  <c r="I24" i="46"/>
  <c r="AI24" i="46"/>
  <c r="AJ24" i="46" s="1"/>
  <c r="I15" i="5"/>
  <c r="AI15" i="5"/>
  <c r="AJ15" i="5" s="1"/>
  <c r="I17" i="46"/>
  <c r="AI17" i="46"/>
  <c r="AJ17" i="46" s="1"/>
  <c r="I43" i="45"/>
  <c r="I15" i="46"/>
  <c r="AI15" i="46"/>
  <c r="AJ15" i="46" s="1"/>
  <c r="I25" i="46"/>
  <c r="AI25" i="46"/>
  <c r="AJ25" i="46" s="1"/>
  <c r="AI21" i="5"/>
  <c r="AJ21" i="5" s="1"/>
  <c r="I21" i="5"/>
  <c r="AI29" i="5"/>
  <c r="AJ29" i="5" s="1"/>
  <c r="I29" i="5"/>
  <c r="AG46" i="5"/>
  <c r="K18" i="48" s="1"/>
  <c r="L18" i="48" s="1"/>
  <c r="AG49" i="5"/>
  <c r="E18" i="48" s="1"/>
  <c r="F18" i="48" s="1"/>
  <c r="AG48" i="5"/>
  <c r="G18" i="48" s="1"/>
  <c r="H18" i="48" s="1"/>
  <c r="AG47" i="5"/>
  <c r="I18" i="48" s="1"/>
  <c r="J18" i="48" s="1"/>
  <c r="I49" i="27"/>
  <c r="AI15" i="45" l="1"/>
  <c r="AJ15" i="45" s="1"/>
  <c r="AI28" i="45"/>
  <c r="AJ28" i="45" s="1"/>
  <c r="AE21" i="45"/>
  <c r="AH21" i="45" s="1"/>
  <c r="AI16" i="45"/>
  <c r="AJ16" i="45" s="1"/>
  <c r="AI32" i="45"/>
  <c r="AJ32" i="45" s="1"/>
  <c r="AI27" i="45"/>
  <c r="AJ27" i="45" s="1"/>
  <c r="AI17" i="45"/>
  <c r="AJ17" i="45" s="1"/>
  <c r="AJ46" i="5"/>
  <c r="AF44" i="45"/>
  <c r="AI44" i="45" s="1"/>
  <c r="AE44" i="45"/>
  <c r="AH44" i="45" s="1"/>
  <c r="I49" i="5"/>
  <c r="E14" i="48" s="1"/>
  <c r="F14" i="48" s="1"/>
  <c r="I47" i="5"/>
  <c r="I14" i="48" s="1"/>
  <c r="J14" i="48" s="1"/>
  <c r="AI45" i="5"/>
  <c r="C7" i="52"/>
  <c r="E7" i="52" s="1"/>
  <c r="I45" i="5"/>
  <c r="I48" i="46"/>
  <c r="G14" i="47" s="1"/>
  <c r="H14" i="47" s="1"/>
  <c r="I47" i="45"/>
  <c r="I14" i="4" s="1"/>
  <c r="J14" i="4" s="1"/>
  <c r="AE13" i="45"/>
  <c r="AH13" i="45" s="1"/>
  <c r="AI21" i="45"/>
  <c r="AJ21" i="45" s="1"/>
  <c r="C7" i="50"/>
  <c r="E7" i="50" s="1"/>
  <c r="I45" i="45"/>
  <c r="AE45" i="45" s="1"/>
  <c r="AH45" i="45" s="1"/>
  <c r="AF13" i="45"/>
  <c r="AG13" i="45" s="1"/>
  <c r="C7" i="51"/>
  <c r="E7" i="51" s="1"/>
  <c r="AI45" i="46"/>
  <c r="I45" i="46"/>
  <c r="AG42" i="45"/>
  <c r="AI42" i="45"/>
  <c r="AJ42" i="45" s="1"/>
  <c r="I47" i="46"/>
  <c r="I14" i="47" s="1"/>
  <c r="J14" i="47" s="1"/>
  <c r="AE36" i="45"/>
  <c r="AH36" i="45" s="1"/>
  <c r="AF36" i="45"/>
  <c r="AE42" i="45"/>
  <c r="AH42" i="45" s="1"/>
  <c r="AG31" i="45"/>
  <c r="AI31" i="45"/>
  <c r="AJ31" i="45" s="1"/>
  <c r="I46" i="45"/>
  <c r="I48" i="5"/>
  <c r="G14" i="48" s="1"/>
  <c r="H14" i="48" s="1"/>
  <c r="I48" i="45"/>
  <c r="G14" i="4" s="1"/>
  <c r="H14" i="4" s="1"/>
  <c r="I46" i="5"/>
  <c r="K14" i="48" s="1"/>
  <c r="L14" i="48" s="1"/>
  <c r="I46" i="46"/>
  <c r="K14" i="47" s="1"/>
  <c r="L14" i="47" s="1"/>
  <c r="AJ46" i="46"/>
  <c r="AE35" i="45"/>
  <c r="AH35" i="45" s="1"/>
  <c r="AF35" i="45"/>
  <c r="AG12" i="45"/>
  <c r="AJ12" i="45"/>
  <c r="I49" i="45"/>
  <c r="E14" i="4" s="1"/>
  <c r="F14" i="4" s="1"/>
  <c r="I49" i="46"/>
  <c r="E14" i="47" s="1"/>
  <c r="F14" i="47" s="1"/>
  <c r="AE38" i="45"/>
  <c r="AH38" i="45" s="1"/>
  <c r="AF38" i="45"/>
  <c r="AE43" i="45"/>
  <c r="AH43" i="45" s="1"/>
  <c r="AF43" i="45"/>
  <c r="AI43" i="45" s="1"/>
  <c r="AF39" i="45"/>
  <c r="AE39" i="45"/>
  <c r="AH39" i="45" s="1"/>
  <c r="AE37" i="45"/>
  <c r="AH37" i="45" s="1"/>
  <c r="AF37" i="45"/>
  <c r="AG29" i="45"/>
  <c r="AI29" i="45"/>
  <c r="AJ29" i="45" s="1"/>
  <c r="AJ47" i="46"/>
  <c r="AJ47" i="5"/>
  <c r="I19" i="47" l="1"/>
  <c r="I19" i="48"/>
  <c r="AF45" i="45"/>
  <c r="AI45" i="45" s="1"/>
  <c r="C12" i="50" s="1"/>
  <c r="E12" i="50" s="1"/>
  <c r="AI13" i="45"/>
  <c r="AJ13" i="45" s="1"/>
  <c r="AJ45" i="46"/>
  <c r="AJ48" i="46" s="1"/>
  <c r="C12" i="51"/>
  <c r="E12" i="51" s="1"/>
  <c r="C12" i="52"/>
  <c r="E12" i="52" s="1"/>
  <c r="AJ45" i="5"/>
  <c r="AG37" i="45"/>
  <c r="AI37" i="45"/>
  <c r="AJ37" i="45" s="1"/>
  <c r="AG39" i="45"/>
  <c r="AI39" i="45"/>
  <c r="AJ39" i="45" s="1"/>
  <c r="AG38" i="45"/>
  <c r="AI38" i="45"/>
  <c r="AJ38" i="45" s="1"/>
  <c r="K14" i="4"/>
  <c r="L14" i="4" s="1"/>
  <c r="AG36" i="45"/>
  <c r="AI36" i="45"/>
  <c r="AJ36" i="45" s="1"/>
  <c r="AG43" i="45"/>
  <c r="AJ43" i="45"/>
  <c r="AG35" i="45"/>
  <c r="AI35" i="45"/>
  <c r="AJ35" i="45" s="1"/>
  <c r="AJ49" i="46" l="1"/>
  <c r="AG47" i="45"/>
  <c r="I18" i="4" s="1"/>
  <c r="J18" i="4" s="1"/>
  <c r="AJ47" i="45"/>
  <c r="C11" i="50"/>
  <c r="E11" i="50" s="1"/>
  <c r="AJ45" i="45"/>
  <c r="AJ48" i="45" s="1"/>
  <c r="AG45" i="45"/>
  <c r="AG46" i="45"/>
  <c r="K18" i="4" s="1"/>
  <c r="L18" i="4" s="1"/>
  <c r="AJ49" i="5"/>
  <c r="AJ48" i="5"/>
  <c r="AG49" i="45"/>
  <c r="E18" i="4" s="1"/>
  <c r="F18" i="4" s="1"/>
  <c r="AJ46" i="45"/>
  <c r="I20" i="47"/>
  <c r="I20" i="48"/>
  <c r="AG48" i="45"/>
  <c r="I19" i="4" l="1"/>
  <c r="I20" i="4" s="1"/>
  <c r="AJ49" i="45"/>
  <c r="G18" i="4"/>
  <c r="H18" i="4" s="1"/>
</calcChain>
</file>

<file path=xl/sharedStrings.xml><?xml version="1.0" encoding="utf-8"?>
<sst xmlns="http://schemas.openxmlformats.org/spreadsheetml/2006/main" count="1519" uniqueCount="200">
  <si>
    <t>1. ให้คุณครูกรอกระดับชั้น ภาคเรียน ปีการศึกษา ชื่อโรงเรียน ครูประจำชั้น และชื่อผู้อำนวยการสถานศึกษาในหน้าข้อมูลพื้นฐาน เมื่อกรอกแล้วข้อมูลในหน้านี้แล้ว จะลิ้งค์ไปสู่หน้าอื่น ๆ</t>
  </si>
  <si>
    <t>2. ให้คุณครูกรอกชื่อ - นามสกุลนักเรียนในหน้าข้อมูลนักเรียน เมื่อกรอกแล้วข้อมูลนักเรียนจะลิ้งค์ไปสู่หน้าอื่น ๆ</t>
  </si>
  <si>
    <r>
      <t xml:space="preserve">3. </t>
    </r>
    <r>
      <rPr>
        <b/>
        <u/>
        <sz val="20"/>
        <color rgb="FFFF0000"/>
        <rFont val="TH SarabunPSK"/>
        <family val="2"/>
      </rPr>
      <t>ห้าม</t>
    </r>
    <r>
      <rPr>
        <sz val="16"/>
        <color theme="1"/>
        <rFont val="TH SarabunPSK"/>
        <family val="2"/>
      </rPr>
      <t xml:space="preserve"> ลบข้อมูลในช่องรวมคะแนน ร้อยละ และระดับคุณภาพ โดยเด็ดขาด (สูตรการคำนวณจะหายไป)</t>
    </r>
  </si>
  <si>
    <t>6. การกรอกคะแนนแต่ละช่อง มีเกณฑ์การให้คะแนน 4 ระดับ คือ</t>
  </si>
  <si>
    <t xml:space="preserve">               3 (ดีเยี่ยม)  แทนพฤติกรรมที่ปฏิบัติชัดเจนและสม่ำเสมอ</t>
  </si>
  <si>
    <t xml:space="preserve">               2 (ดี)        แทนพฤติกรรมที่ปฏิบัติชัดเจนและบ่อยครั้ง</t>
  </si>
  <si>
    <t xml:space="preserve">               1 (ผ่านเกณฑ์)      แทนพฤติกรรมที่ปฏิบัติบางครั้ง</t>
  </si>
  <si>
    <t xml:space="preserve">               0 (ไม่ผ่านเกณฑ์)   แทนพฤติกรรมที่ไม่ได้ปฏิบัติ</t>
  </si>
  <si>
    <r>
      <t xml:space="preserve">7. </t>
    </r>
    <r>
      <rPr>
        <b/>
        <u/>
        <sz val="20"/>
        <color rgb="FFFF0000"/>
        <rFont val="TH SarabunPSK"/>
        <family val="2"/>
      </rPr>
      <t>ห้าม</t>
    </r>
    <r>
      <rPr>
        <sz val="16"/>
        <color theme="1"/>
        <rFont val="TH SarabunPSK"/>
        <family val="2"/>
      </rPr>
      <t xml:space="preserve"> ลบข้อมูล รวมคะแนน และเฉลี่ย (ร้อยละ) ตรงท้ายตารางออกโดยเด็ดขาด (สูตรการคำนวณจะหายไป)</t>
    </r>
  </si>
  <si>
    <r>
      <t xml:space="preserve">8. เมื่อกดสั่ง Print </t>
    </r>
    <r>
      <rPr>
        <b/>
        <u/>
        <sz val="20"/>
        <color theme="1"/>
        <rFont val="TH SarabunPSK"/>
        <family val="2"/>
      </rPr>
      <t>อย่าลืม</t>
    </r>
    <r>
      <rPr>
        <b/>
        <sz val="20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เลือกหน้า 1 ถึง 1 นะคะ</t>
    </r>
  </si>
  <si>
    <t>A205210201210199212183194210</t>
  </si>
  <si>
    <t>ข้อมูลพื้นฐานสถานศึกษา</t>
  </si>
  <si>
    <t>ระดับชั้น :</t>
  </si>
  <si>
    <t>จัดทำและพัฒนาโดย</t>
  </si>
  <si>
    <t>ภาคเรียน :</t>
  </si>
  <si>
    <t>ภาคเรียนที่ 1</t>
  </si>
  <si>
    <t>ปีการศึกษา :</t>
  </si>
  <si>
    <t>โรงเรียน :</t>
  </si>
  <si>
    <t>ครูประจำชั้น :</t>
  </si>
  <si>
    <t>ตำแหน่ง :</t>
  </si>
  <si>
    <t>ครูประจำชั้น</t>
  </si>
  <si>
    <t>ผู้อำนวยการ :</t>
  </si>
  <si>
    <t>สอบถามปัญหาในการใช้หรือข้อเสนอแนะได้ตลอดเวลานะคะ</t>
  </si>
  <si>
    <t>ผู้อำนวยการโรงเรียน</t>
  </si>
  <si>
    <t>ขอบคุณค่ะ</t>
  </si>
  <si>
    <t>ข้อมูลนักเรียน</t>
  </si>
  <si>
    <t>ที่</t>
  </si>
  <si>
    <t>ชื่อ-สกุล</t>
  </si>
  <si>
    <t>บันทึกข้อความ</t>
  </si>
  <si>
    <t>จำนวนนักเรียน (คน)</t>
  </si>
  <si>
    <t>จำนวนนักเรียนที่ได้ระดับผลการประเมิน</t>
  </si>
  <si>
    <t>ไม่ผ่านเกณฑ์ (0)</t>
  </si>
  <si>
    <t>ผ่านเกณฑ์ (1)</t>
  </si>
  <si>
    <t>ดี (2)</t>
  </si>
  <si>
    <t>ดีเยี่ยม (3)</t>
  </si>
  <si>
    <t>คน</t>
  </si>
  <si>
    <t>ร้อยละ</t>
  </si>
  <si>
    <t>จำนวนนักเรียนที่ได้ผลการประเมินระดับดีขึ้นไป</t>
  </si>
  <si>
    <t>ร้อยละของนักเรียนที่ได้ผลการประเมินระดับดีขึ้นไป</t>
  </si>
  <si>
    <t xml:space="preserve">          จึงเรียนมาเพื่อทราบ</t>
  </si>
  <si>
    <t>ลงชื่อ ………………………………………..</t>
  </si>
  <si>
    <t>ความคิดเห็นของผู้บริหาร</t>
  </si>
  <si>
    <t>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</t>
  </si>
  <si>
    <t>เลขที่</t>
  </si>
  <si>
    <t>รวม</t>
  </si>
  <si>
    <t>เฉลี่ย</t>
  </si>
  <si>
    <t>ระดับคุณภาพ</t>
  </si>
  <si>
    <t>รวมทั้งหมด</t>
  </si>
  <si>
    <t>ค่าเฉลี่ยรวมทั้งหมด</t>
  </si>
  <si>
    <t>จำนวนเด็กนักเรียนที่ได้ ดีเยี่ยม</t>
  </si>
  <si>
    <t>ดีเยี่ยม</t>
  </si>
  <si>
    <t>จำนวนเด็กนักเรียนที่ได้ ดี</t>
  </si>
  <si>
    <t>ดี</t>
  </si>
  <si>
    <t>จำนวนเด็กนักเรียนที่ได้ ผ่านเกณฑ์</t>
  </si>
  <si>
    <t>ผ่านเกณฑ์</t>
  </si>
  <si>
    <t>จำนวนเด็กนักเรียนที่ได้ ไม่ผ่านเกณฑ์</t>
  </si>
  <si>
    <t>ไม่ผ่านเกณฑ์</t>
  </si>
  <si>
    <t>ภาคเรียนที่ 2</t>
  </si>
  <si>
    <t>ค่าเฉลี่ย</t>
  </si>
  <si>
    <t>ลงชื่อ……………………………………………</t>
  </si>
  <si>
    <t>สมรรถนะที่ 1 ความสามารถในการสื่อสาร</t>
  </si>
  <si>
    <t>1. พูดถ่ายทอดความรู้ความเข้าใจจากสารที่อ่าน ฟังหรือดูตามที่กำหนดให้</t>
  </si>
  <si>
    <t>2. พูดถ่ายทอดความคิดความรู้สึกและทัศนคติจากสารที่อ่าน ฟังหรือดูตามที่กำหนดให้</t>
  </si>
  <si>
    <t>3. เขียนถ่ายทอดความรู้ความเข้าใจจากสารที่อ่าน ฟังหรือดูตามที่กำหนดให้</t>
  </si>
  <si>
    <t>4. เขียนถ่ายทอดความคิดความรู้สึกและทัศนคติจากสารที่อ่าน ฟังหรือดูตามที่กำหนดให้</t>
  </si>
  <si>
    <t>ตัวชี้วัดที่ 1 ใช้ภาษาถ่ายทอดความรู้ ความเข้าใจ ความคิด ความรู้สึกและทัศนะของตนเองด้วยการพูดและการเขียน</t>
  </si>
  <si>
    <t xml:space="preserve">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</si>
  <si>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>แบบบันทึกการประเมินสมรรถนะสำคัญของผู้เรียน 
ตามหลักสูตรแกนกลางการศึกษาขั้นพื้นฐาน พุทธศักราช 2551</t>
  </si>
  <si>
    <t>แบบสรุปบันทึกการประเมินสมรรถนะสำคัญของผู้เรียน ตามหลักสูตรแกนกลางการศึกษาขั้นพื้นฐาน พุทธศักราช 2551</t>
  </si>
  <si>
    <t>ตัวชี้วัดที่ 2 พูดเจรจาต่อรอง</t>
  </si>
  <si>
    <t>1. พูดเจรจา โน้มน้าวได้อย่างเหมาะสมตามสถานการณ์เพื่อขจัดและลดปัญหาความขัดแย้งต่างๆ</t>
  </si>
  <si>
    <t>2. พูดเจรจาต่อรองได้อย่างเหมาะสมตามสถานการณ์เพื่อขจัดและลดปัญหาความขัดแย้งต่างๆ</t>
  </si>
  <si>
    <t>ตัวชี้วัดที่ 3 เลือกรับหรือไม่รับข้อมูลข่าวสาร</t>
  </si>
  <si>
    <t>1. รับรู้ข้อมูลข่าวสารที่เป็นประโยชน์จากแหล่งต่าง ๆ ได้ถูกต้องเหมาะสม</t>
  </si>
  <si>
    <t>2. ตัดสินใจเลือกรับหรือไม่รับข้อมูลข่าวสารได้อย่างมีเหตุผล</t>
  </si>
  <si>
    <t>ตัวชี้วัดที่ 4 เลือกใช้วิธีการสื่อสาร</t>
  </si>
  <si>
    <t>1. เลือกใช้วิธีการสื่อสารที่มีประสิทธิภาพ โดยคำนึงถึงผลกระทบที่มีต่อตนเองและสังคม</t>
  </si>
  <si>
    <t>สมรรถนะที่ 2 ความสามารถในการคิด</t>
  </si>
  <si>
    <t>ตัวชี้วัดที่ 1 คิดพื้นฐาน (การคิดวิเคราะห์)</t>
  </si>
  <si>
    <t>1. จำแนกข้อมูล จัดหมวดหมู่ จัดลำดับ ความสำคัญของข้อมูลและเปรียบเทียบข้อมูลในบริบทที่เป็นสิ่งใกล้ตัวได้</t>
  </si>
  <si>
    <t>2. เชื่อมโยงความสัมพันธ์ของข้อมูลที่พบเห็นในบริบทที่เป็นสิ่งใกล้ตัวได้</t>
  </si>
  <si>
    <t>3. ระบุรายละเอียด คุณลักษณะและความคิดรวบยอดของข้อมูลต่างๆ ที่พบเห็นในบริบทที่เป็นสิ่งใกล้ตัวได้</t>
  </si>
  <si>
    <t>ตัวชี้วัดที่ 2 คิดขั้นสูง (การคิดวิเคราะห์ คิดสร้างสรรค์ คิดอย่างมีวิจารณญาณ)</t>
  </si>
  <si>
    <t>1. คิดสังเคราะห์ เพื่อนำไปสู่การสร้างองค์ความรู้ใหม่ประกอบการตัดสินใจเกี่ยวกับตนเองและสังคมได้</t>
  </si>
  <si>
    <t>2. คิดอย่างสร้างสรรค์ เพื่อนำไปสู่การสร้างองค์ความรู้ประกอบการตัดสินใจเกี่ยวกับตนเองและสังคมได้</t>
  </si>
  <si>
    <t>3. คิดอย่างมีวิจารณญาณเพื่อนำไปสู่การสร้างองค์ความรู้ประกอบการตัดสินใจเกี่ยวกับตนเองและสังคมได้</t>
  </si>
  <si>
    <t>สมรรถนะที่ 3 ความสามารถในการแก้ปัญหา</t>
  </si>
  <si>
    <t>ตัวชี้วัดที่ 1 ใช้กระบวนการแก้ปัญหาโดยวิเคราะห์ปัญหา วางแผนในการแก้ปัญหา ดำเนินการแก้ปัญหา ตรวจสอบและสรุปผล</t>
  </si>
  <si>
    <t>1. วิเคราะห์ ระบุปัญหาและสาเหตุที่เกิดขึ้น รวมถึงตัดสินใจเลือกวิธีการแก้ปัญหาได้</t>
  </si>
  <si>
    <t>2. มีการวางแผนในการแก้ปัญหา โดยใช้ข้อมูลและรายละเอียดประกอบการวางแผน</t>
  </si>
  <si>
    <t>3. ปฏิบัติตามแผนการแก้ปัญหาที่กำหนดไว้ และมีการบันทึกผลการปฏิบัติงานทุกขั้นตอน</t>
  </si>
  <si>
    <t>4. มีการสรุปผลและจัดทำรายงานอย่างถูกต้อง สมบูรณ์ ชัดเจน</t>
  </si>
  <si>
    <t>ตัวชี้วัดที่ 2 ผลลัพธ์ของการแก้ปัญหา</t>
  </si>
  <si>
    <t>1. มีผลงาน/ชิ้นงานที่เกิดจากการแก้ปัญหามีความถูกต้องเหมาะสมของปัญหาที่แก้ไข</t>
  </si>
  <si>
    <t>สมรรถนะที่ 4 ความสามารถในการใช้ทักษะชีวิต</t>
  </si>
  <si>
    <t>ตัวชี้วัดที่ 1 นำกระบวนการเรียนรู้ที่หลากหลายไปใช้ในชีวิตประจำวัน</t>
  </si>
  <si>
    <t>1. นำความรู้ ทักษะและกระบวนการที่หลากหลายมาสร้างชิ้นงาน/สิ่งของ/เครื่องใช้ และสามารถนำมาแก้ปัญหาในชีวิตประจำวันได้เหมาะสม</t>
  </si>
  <si>
    <t>ตัวชี้วัดที่ 2 เรียนรู้ด้วยตนเองและเรียนรู้อย่างต่อเนื่อง</t>
  </si>
  <si>
    <t>1. มีทักษะในการแสวงหาความรู้ ข้อมูล ข่าวสารภายในเวลาที่กำหนด</t>
  </si>
  <si>
    <t>2. เชื่อมโยงความรู้เดิมกับความรู้ใหม่จากการสืบค้นได้สอดคล้อง</t>
  </si>
  <si>
    <t>3. มีวิธีการในการศึกษาความรู้เพิ่มเติมเพื่อขยายประสบการณ์ไปสู่การเรียนรู้สิ่งใหม่ตามความสนใจ</t>
  </si>
  <si>
    <t>ตัวชี้วัดที่ 3 ทำงานและอยู่ร่วมกันในสังคมอย่างมีความสุข</t>
  </si>
  <si>
    <t>1. ทำงานด้วยตนเองได้สำเร็จ</t>
  </si>
  <si>
    <t>2. ทำงานร่วมกับผู้อื่น สามารถแสดงความคิดเห็นและยอมรับความคิดเห็นผู้อื่น</t>
  </si>
  <si>
    <t>3. เห็นคุณค่าของการมีชีวิตและครอบครัวที่อบอุ่นเป็นสุข</t>
  </si>
  <si>
    <t>ตัวชี้วัดที่ 4 จัดการแก้ปัญหาและความขัดแย้งในสถานการณ์ต่างๆ ได้อย่างเหมาะสม</t>
  </si>
  <si>
    <t>1. รับรู้สาเหตุและจัดการแก้ปัญหา/ความขัดแย้งได้ประสบความสำเร็จด้วยตนเอง</t>
  </si>
  <si>
    <t>ตัวชี้วัดที่ 5 ปรับตัวการเปลี่ยนแปลงทางสังคมและสภาพแวดล้อมฃ</t>
  </si>
  <si>
    <t>1. ติดตามข่าวสาร ความเปลี่ยนแปลงทางสังคม และเหตุการณ์ปัจจุบันของสังคมอย่างสม่ำเสมอ</t>
  </si>
  <si>
    <t>2. เข้าใจ ยอมรับและปรับตัวต่อการเปลี่ยนแปลงทางสังคม สภาพแวดล้อมอย่างเหมาะสม</t>
  </si>
  <si>
    <t>ตัวชี้วัดที่ 6 หลีกเลี่ยงพฤติกรรมไม่พึงประสงค์ที่ส่งผลกระทบต่อตนเองและผู้อื่น</t>
  </si>
  <si>
    <t>1. รู้จักป้องกัน หลีกเลี่ยงพฤติกรรมเสี่ยงต่อการเกิดปัญหาสุขภาพการล่วงละเมิดทางเพศอุบัติเหตุ สารเสพติดและความรุนแรง</t>
  </si>
  <si>
    <t>2. จัดการกับอารมณ์และความเครียดได้ด้วยวิธีการที่เหมาะสม</t>
  </si>
  <si>
    <t>สมรรถนะที่ 5 ความสามรถในการใช้เทคโนโลยี</t>
  </si>
  <si>
    <t>ตัวชี้วัดที่ 1 เลือกและใช้เทคโนโลยีเพื่อพัฒนาตนเองและสังคม</t>
  </si>
  <si>
    <t>1. เลือกและใช้เทคโนโลยีที่เหมาะสมในการเรียนรู้อย่างสร้างสรรค์และมีคุณธรรม</t>
  </si>
  <si>
    <t>2. เลือกและใช้เทคโนโลยีที่เหมาะสมในการสื่อสารอย่างสร้างสรรค์และมีคุณธรรม</t>
  </si>
  <si>
    <t>3. เลือกและใช้เทคโนโลยีเหมาะสมในการทำงานและนำเสนอผลงานอย่างสร้างสรรค์และมีคุณธรรม</t>
  </si>
  <si>
    <t>4. เลือกและใช้เทคโนโลยีที่เหมาะสมในการแก้ปัญหาอย่างสร้างสรรค์และมีคุณธรรม</t>
  </si>
  <si>
    <t>ตัวชี้วัดที่ 2 มีทักษะกระบวนการทางเทคโนโลยี</t>
  </si>
  <si>
    <t>1. ระบุปัญหาหรือความต้องการได้ชัดเจน ครอบคลุมและตรงกับงานที่ทำ</t>
  </si>
  <si>
    <t>2. ใช้เทคโนโลยีรวบรวมข้อมูลได้ถูกต้องและมีความน่าเชื่อถือ</t>
  </si>
  <si>
    <t>3. ใช้เทคโนโลยีออกแบบ แก้ปัญหาและปฏิบัติการตามที่ออกแบบไว้ได้สำเร็จ</t>
  </si>
  <si>
    <t>4. ใช้เทคโนโลยีประเมินผลได้อย่างมีประสิทธิภาพ</t>
  </si>
  <si>
    <t>ตัวชี้วัดที่ 1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</si>
  <si>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</si>
  <si>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</si>
  <si>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</si>
  <si>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</si>
  <si>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 xml:space="preserve">ตัวชี้วัดที่ 2 </t>
  </si>
  <si>
    <t>สมรรถนะที่ 5</t>
  </si>
  <si>
    <t>สมรรถนะที่ 4</t>
  </si>
  <si>
    <t>สมรรถนะที่ 3</t>
  </si>
  <si>
    <t>สมรรถนะที่ 2</t>
  </si>
  <si>
    <t>สมรรถนะที่ 1</t>
  </si>
  <si>
    <t>ข้อแนะนำสำหรับการใช้งานแบบบันทึกการประเมินสมรรถนะสำคัญของผู้เรียน</t>
  </si>
  <si>
    <r>
      <rPr>
        <b/>
        <sz val="20"/>
        <color theme="1"/>
        <rFont val="TH SarabunPSK"/>
        <family val="2"/>
      </rPr>
      <t xml:space="preserve">                 วันที่</t>
    </r>
    <r>
      <rPr>
        <sz val="20"/>
        <color theme="1"/>
        <rFont val="TH SarabunPSK"/>
        <family val="2"/>
      </rPr>
      <t xml:space="preserve">   ………………………………………….</t>
    </r>
  </si>
  <si>
    <t>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</si>
  <si>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</si>
  <si>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</si>
  <si>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</si>
  <si>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</si>
  <si>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ความสามรถในการใช้เทคโนโลยี</t>
  </si>
  <si>
    <t>รวมทุกสมรรถนะ</t>
  </si>
  <si>
    <t>เฉลี่ยทุกสมรรถนะ</t>
  </si>
  <si>
    <t xml:space="preserve">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</si>
  <si>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</si>
  <si>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</si>
  <si>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</si>
  <si>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</si>
  <si>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</si>
  <si>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 </t>
    </r>
    <r>
      <rPr>
        <sz val="16"/>
        <color theme="1"/>
        <rFont val="TH SarabunPSK"/>
        <family val="2"/>
      </rPr>
      <t>…………………………………………………..</t>
    </r>
  </si>
  <si>
    <t>คะแนนเฉลี่ย</t>
  </si>
  <si>
    <t>สรุปคุณลักษณะ</t>
  </si>
  <si>
    <t>แบบสรุปการประเมินสมรรถนะสำคัญของผู้เรียน ตามหลักสูตรแกนกลางการศึกษาขั้นพื้นฐาน พุทธศักราช 2551</t>
  </si>
  <si>
    <t>แผนภูมิสรุปการประเมินสมรรถนะสำคัญของผู้เรียน ตามหลักสูตรแกนกลางการศึกษาขั้นพื้นฐาน พุทธศักราช 2551</t>
  </si>
  <si>
    <t>สมรรถนะสำคัญ</t>
  </si>
  <si>
    <t>5. หากจำนวนนักเรียนมากกว่าที่กำหนดไว้ กดแทรกเพิ่มตารางและลากสูตรต่อจากช่องด้านบน (ขอดูคลิปเพิ่มเติมได้)</t>
  </si>
  <si>
    <r>
      <t xml:space="preserve">4. หากจำนวนนักเรียนไม่ถึงตามจำนวนที่กำหนดไว้ ให้คลุมตารางส่วนเกินและกดลบข้อมูลออก ด้วยปุ่ม Delete   </t>
    </r>
    <r>
      <rPr>
        <b/>
        <sz val="18"/>
        <color rgb="FFFF0000"/>
        <rFont val="TH SarabunPSK"/>
        <family val="2"/>
      </rPr>
      <t>*** ถ้าไม่ลบตาราง คะแนนจะไม่ตรง</t>
    </r>
  </si>
  <si>
    <r>
      <rPr>
        <b/>
        <sz val="20"/>
        <color theme="1"/>
        <rFont val="TH SarabunPSK"/>
        <family val="2"/>
      </rPr>
      <t xml:space="preserve">ส่วนราชการ  </t>
    </r>
    <r>
      <rPr>
        <sz val="20"/>
        <color theme="1"/>
        <rFont val="TH SarabunPSK"/>
        <family val="2"/>
      </rPr>
      <t xml:space="preserve">   </t>
    </r>
    <r>
      <rPr>
        <sz val="16"/>
        <color theme="1"/>
        <rFont val="TH SarabunPSK"/>
        <family val="2"/>
      </rPr>
      <t>โรงเรียนบ้านกุดโบสถ์</t>
    </r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</si>
  <si>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ชั้นประถมศึกษาปีที่  3 ภาคเรียนที่ 1 ปีการศึกษา 2563</t>
    </r>
  </si>
  <si>
    <r>
      <rPr>
        <b/>
        <sz val="20"/>
        <color theme="1"/>
        <rFont val="TH SarabunPSK"/>
        <family val="2"/>
      </rPr>
      <t>เรียน</t>
    </r>
    <r>
      <rPr>
        <sz val="16"/>
        <color theme="1"/>
        <rFont val="TH SarabunPSK"/>
        <family val="2"/>
      </rPr>
      <t xml:space="preserve">    ผู้อำนวยการโรงเรียนบ้านกุดโบสถ์</t>
    </r>
  </si>
  <si>
    <t>(นางสาวขนิษฐา  พริ้งกระโทก)</t>
  </si>
  <si>
    <t>(นายสุนันท์ จงใจกลาง)</t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</si>
  <si>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ชั้นประถมศึกษาปีที่ 3 ปีการศึกษา 2563</t>
    </r>
  </si>
  <si>
    <t>(นางสาวขนิษฐา พริ้งกระโทก)</t>
  </si>
  <si>
    <t>โรงเรียนบ้านกุดโบสถ์</t>
  </si>
  <si>
    <t>(นายสุนันท์  จงใจกลาง)</t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</si>
  <si>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ชั้นประถมศึกษาปีที่ 3 ภาคเรียนที่ 2 ปีการศึกษา 2563</t>
    </r>
  </si>
  <si>
    <t xml:space="preserve">          ด้วย ข้าพเจ้า นางสาวขนิษฐา 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ของนักเรียนชั้นประถมศึกษาปีที่ 3 ภาคเรียนที่ 2 ปีการศึกษา 2563 เสร็จสิ้นแล้ว จึงขอรายงานผลการประเมินตามรายละเอียด ดังเอกสารที่แนบมาพร้อมนี้ </t>
  </si>
  <si>
    <t>ตัวชี้วัดที่ 5 ปรับตัวการเปลี่ยนแปลงทางสังคมและสภาพแวดล้อม</t>
  </si>
  <si>
    <r>
      <rPr>
        <b/>
        <sz val="20"/>
        <color theme="1"/>
        <rFont val="TH SarabunPSK"/>
        <family val="2"/>
      </rPr>
      <t>ที่</t>
    </r>
    <r>
      <rPr>
        <sz val="20"/>
        <color theme="1"/>
        <rFont val="TH SarabunPSK"/>
        <family val="2"/>
      </rPr>
      <t xml:space="preserve">  พิเศษ</t>
    </r>
    <r>
      <rPr>
        <sz val="16"/>
        <color theme="1"/>
        <rFont val="TH SarabunPSK"/>
        <family val="2"/>
      </rPr>
      <t>/2563</t>
    </r>
  </si>
  <si>
    <r>
      <rPr>
        <b/>
        <sz val="20"/>
        <color theme="1"/>
        <rFont val="TH SarabunPSK"/>
        <family val="2"/>
      </rPr>
      <t>ที่</t>
    </r>
    <r>
      <rPr>
        <sz val="20"/>
        <color theme="1"/>
        <rFont val="TH SarabunPSK"/>
        <family val="2"/>
      </rPr>
      <t xml:space="preserve">     พิเศษ</t>
    </r>
    <r>
      <rPr>
        <sz val="16"/>
        <color theme="1"/>
        <rFont val="TH SarabunPSK"/>
        <family val="2"/>
      </rPr>
      <t>/2564</t>
    </r>
  </si>
  <si>
    <t xml:space="preserve">          ด้วย ข้าพเจ้า นางสาวขนิษฐา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ของนักเรียนชั้นประถมศึกษาปีที่ 3    ปีการศึกษา 2563 เสร็จสิ้นแล้ว จึงขอรายงานผลการประเมินตามรายละเอียด ดังเอกสารที่แนบมาพร้อมนี้ </t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</si>
  <si>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16 มีนาคม 2564</t>
    </r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</si>
  <si>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 15 มีนาคม 2564</t>
    </r>
  </si>
  <si>
    <t>ชั้นประถมศึกษาปีที่ 1</t>
  </si>
  <si>
    <t>ปีการศึกษา 2565</t>
  </si>
  <si>
    <t>(นางภัทรจิดาภา  กินนารี)</t>
  </si>
  <si>
    <t>เด็กชายฉัตรปกรณ์ ไร่กระโทก</t>
  </si>
  <si>
    <t>เด็กชายชานน เลยกระโทก</t>
  </si>
  <si>
    <t>เด็กชายณัฐพล  พินิจ</t>
  </si>
  <si>
    <t>เด็กชายธีรเดช ผลวัฒน์</t>
  </si>
  <si>
    <t>เด็กชายนฤบดินทร์  เนาว์ประโคน</t>
  </si>
  <si>
    <t>เด็กชายสิริชัย  หนูแก้ว</t>
  </si>
  <si>
    <t>เด็กชายสิริโชค หนูแก้ว</t>
  </si>
  <si>
    <t>เด็กชายอุ้มบุญ  ต่างครบุรี</t>
  </si>
  <si>
    <t>เด็กหญิงรัชนีกร ชำนาญจิตร</t>
  </si>
  <si>
    <t>เด็กหญิงวชิรญาณ์ สระกระโทก</t>
  </si>
  <si>
    <t>เด็กชายศุภชัย  คำดี</t>
  </si>
  <si>
    <t>เด็กชายธีรพงษ์ สิงห์กระโทก</t>
  </si>
  <si>
    <t>เด็กชายณวพล ชำนาญจิตร</t>
  </si>
  <si>
    <t>เด็กหญิงจันทัปปภา เกตุดอน</t>
  </si>
  <si>
    <t>เด็กชายกิตติเจริญชัย หงษ์อ่อน</t>
  </si>
  <si>
    <t>เด็กชายณรงค์ฤทธิ์  ล้อมกระโทก</t>
  </si>
  <si>
    <t>เด็กหญิงณัฐนิกา  รังกระโทก</t>
  </si>
  <si>
    <t>เด็กชายพรเพชร  แสงดี</t>
  </si>
  <si>
    <t>เด็กชายอภินัท  คำภูมี</t>
  </si>
  <si>
    <t>เด็กหญิงอริสา  รสกระโทก</t>
  </si>
  <si>
    <t xml:space="preserve">          ด้วย ข้าพเจ้า นาง.......................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ของนักเรียนชั้นประถมศึกษาปีที่ ..3.. ภาคเรียนที่ 1 ปีการศึกษา 2563 เสร็จสิ้นแล้ว จึงขอรายงานผลการประเมินตามรายละเอียด ดังเอกสารที่แนบมาพร้อมนี้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</si>
</sst>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26" x14ac:knownFonts="1">
    <font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sz val="16"/>
      <color theme="1"/>
      <name val="TH SarabunPSK"/>
      <family val="2"/>
    </font>
    <font>
      <b/>
      <u/>
      <sz val="20"/>
      <color rgb="FFFF0000"/>
      <name val="TH SarabunPSK"/>
      <family val="2"/>
    </font>
    <font>
      <b/>
      <sz val="18"/>
      <color rgb="FFFF0000"/>
      <name val="TH SarabunPSK"/>
      <family val="2"/>
    </font>
    <font>
      <b/>
      <u/>
      <sz val="20"/>
      <color theme="1"/>
      <name val="TH SarabunPSK"/>
      <family val="2"/>
    </font>
    <font>
      <b/>
      <sz val="20"/>
      <color theme="1"/>
      <name val="TH SarabunPSK"/>
      <family val="2"/>
    </font>
    <font>
      <sz val="18"/>
      <color indexed="8"/>
      <name val="TH SarabunPSK"/>
      <family val="2"/>
    </font>
    <font>
      <b/>
      <sz val="30"/>
      <color indexed="9"/>
      <name val="TH SarabunPSK"/>
      <family val="2"/>
    </font>
    <font>
      <b/>
      <sz val="22"/>
      <color indexed="9"/>
      <name val="TH SarabunPSK"/>
      <family val="2"/>
    </font>
    <font>
      <b/>
      <sz val="20"/>
      <color indexed="9"/>
      <name val="TH SarabunPSK"/>
      <family val="2"/>
    </font>
    <font>
      <b/>
      <sz val="20"/>
      <color indexed="8"/>
      <name val="TH SarabunPSK"/>
      <family val="2"/>
    </font>
    <font>
      <sz val="16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sz val="14"/>
      <color rgb="FFFF0000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20"/>
      <color theme="1"/>
      <name val="TH SarabunPSK"/>
      <family val="2"/>
    </font>
    <font>
      <b/>
      <sz val="29"/>
      <color theme="1"/>
      <name val="TH SarabunPSK"/>
      <family val="2"/>
    </font>
    <font>
      <b/>
      <sz val="14"/>
      <color theme="1"/>
      <name val="TH SarabunPSK"/>
      <family val="2"/>
    </font>
    <font>
      <sz val="18"/>
      <name val="Angsana New"/>
      <family val="1"/>
    </font>
    <font>
      <sz val="18"/>
      <color theme="1"/>
      <name val="Angsana New"/>
      <family val="1"/>
    </font>
  </fonts>
  <fills count="24">
    <fill>
      <patternFill patternType="none"/>
    </fill>
    <fill>
      <patternFill patternType="gray125"/>
    </fill>
    <fill>
      <patternFill patternType="solid">
        <fgColor rgb="FFB5F1E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4F0DC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AFEB0"/>
        <bgColor indexed="64"/>
      </patternFill>
    </fill>
    <fill>
      <patternFill patternType="solid">
        <fgColor rgb="FFBCE1FC"/>
        <bgColor indexed="64"/>
      </patternFill>
    </fill>
    <fill>
      <patternFill patternType="solid">
        <fgColor rgb="FFE65094"/>
        <bgColor indexed="64"/>
      </patternFill>
    </fill>
    <fill>
      <patternFill patternType="solid">
        <fgColor rgb="FFF5B1DD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BDD8"/>
        <bgColor indexed="64"/>
      </patternFill>
    </fill>
    <fill>
      <patternFill patternType="solid">
        <fgColor rgb="FFC3B0E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rgb="FFD7A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CCCDA"/>
        <bgColor indexed="64"/>
      </patternFill>
    </fill>
    <fill>
      <patternFill patternType="solid">
        <fgColor rgb="FFEBA7D8"/>
        <bgColor indexed="64"/>
      </patternFill>
    </fill>
  </fills>
  <borders count="3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8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7" fillId="4" borderId="0" xfId="0" applyFont="1" applyFill="1"/>
    <xf numFmtId="0" fontId="7" fillId="0" borderId="0" xfId="0" applyFont="1"/>
    <xf numFmtId="0" fontId="7" fillId="4" borderId="1" xfId="0" applyFont="1" applyFill="1" applyBorder="1"/>
    <xf numFmtId="0" fontId="7" fillId="4" borderId="2" xfId="0" applyFont="1" applyFill="1" applyBorder="1"/>
    <xf numFmtId="0" fontId="7" fillId="4" borderId="3" xfId="0" applyFont="1" applyFill="1" applyBorder="1"/>
    <xf numFmtId="0" fontId="7" fillId="4" borderId="4" xfId="0" applyFont="1" applyFill="1" applyBorder="1"/>
    <xf numFmtId="0" fontId="7" fillId="4" borderId="7" xfId="0" applyFont="1" applyFill="1" applyBorder="1"/>
    <xf numFmtId="0" fontId="7" fillId="4" borderId="0" xfId="0" applyFont="1" applyFill="1" applyAlignment="1">
      <alignment vertical="center"/>
    </xf>
    <xf numFmtId="0" fontId="7" fillId="4" borderId="4" xfId="0" applyFont="1" applyFill="1" applyBorder="1" applyAlignment="1">
      <alignment vertical="center"/>
    </xf>
    <xf numFmtId="0" fontId="7" fillId="6" borderId="11" xfId="0" applyFont="1" applyFill="1" applyBorder="1" applyAlignment="1">
      <alignment horizontal="right" vertical="center"/>
    </xf>
    <xf numFmtId="0" fontId="7" fillId="6" borderId="12" xfId="0" applyFont="1" applyFill="1" applyBorder="1" applyAlignment="1" applyProtection="1">
      <alignment vertical="center"/>
      <protection locked="0"/>
    </xf>
    <xf numFmtId="0" fontId="7" fillId="4" borderId="7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6" borderId="14" xfId="0" applyFont="1" applyFill="1" applyBorder="1" applyAlignment="1">
      <alignment horizontal="right" vertical="center"/>
    </xf>
    <xf numFmtId="0" fontId="7" fillId="6" borderId="15" xfId="0" applyFont="1" applyFill="1" applyBorder="1" applyAlignment="1" applyProtection="1">
      <alignment vertical="center"/>
      <protection locked="0"/>
    </xf>
    <xf numFmtId="0" fontId="11" fillId="7" borderId="4" xfId="0" applyFont="1" applyFill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0" fontId="11" fillId="7" borderId="7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right" vertical="center"/>
    </xf>
    <xf numFmtId="0" fontId="7" fillId="6" borderId="17" xfId="0" applyFont="1" applyFill="1" applyBorder="1" applyAlignment="1" applyProtection="1">
      <alignment vertical="center"/>
      <protection locked="0"/>
    </xf>
    <xf numFmtId="0" fontId="7" fillId="6" borderId="18" xfId="0" applyFont="1" applyFill="1" applyBorder="1" applyAlignment="1" applyProtection="1">
      <alignment vertical="center"/>
      <protection locked="0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 applyProtection="1">
      <alignment vertical="center"/>
      <protection locked="0"/>
    </xf>
    <xf numFmtId="0" fontId="7" fillId="4" borderId="19" xfId="0" applyFont="1" applyFill="1" applyBorder="1"/>
    <xf numFmtId="0" fontId="7" fillId="4" borderId="24" xfId="0" applyFont="1" applyFill="1" applyBorder="1"/>
    <xf numFmtId="0" fontId="7" fillId="4" borderId="25" xfId="0" applyFont="1" applyFill="1" applyBorder="1"/>
    <xf numFmtId="0" fontId="7" fillId="4" borderId="0" xfId="0" applyFont="1" applyFill="1" applyBorder="1"/>
    <xf numFmtId="0" fontId="14" fillId="4" borderId="0" xfId="0" applyFont="1" applyFill="1"/>
    <xf numFmtId="0" fontId="13" fillId="4" borderId="0" xfId="0" applyFont="1" applyFill="1" applyBorder="1" applyAlignment="1">
      <alignment horizontal="center"/>
    </xf>
    <xf numFmtId="0" fontId="15" fillId="4" borderId="0" xfId="0" applyFont="1" applyFill="1"/>
    <xf numFmtId="0" fontId="16" fillId="0" borderId="0" xfId="0" applyFont="1" applyFill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 applyAlignment="1"/>
    <xf numFmtId="0" fontId="18" fillId="0" borderId="2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/>
    <xf numFmtId="0" fontId="2" fillId="0" borderId="28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left" vertical="center" wrapText="1"/>
    </xf>
    <xf numFmtId="2" fontId="16" fillId="0" borderId="28" xfId="0" applyNumberFormat="1" applyFont="1" applyBorder="1" applyAlignment="1">
      <alignment horizontal="center" vertical="center" wrapText="1"/>
    </xf>
    <xf numFmtId="2" fontId="16" fillId="13" borderId="28" xfId="0" applyNumberFormat="1" applyFont="1" applyFill="1" applyBorder="1" applyAlignment="1">
      <alignment horizontal="center" vertical="center" wrapText="1"/>
    </xf>
    <xf numFmtId="187" fontId="16" fillId="14" borderId="28" xfId="0" applyNumberFormat="1" applyFont="1" applyFill="1" applyBorder="1" applyAlignment="1">
      <alignment horizontal="center" vertical="center" wrapText="1"/>
    </xf>
    <xf numFmtId="187" fontId="18" fillId="15" borderId="28" xfId="0" applyNumberFormat="1" applyFont="1" applyFill="1" applyBorder="1" applyAlignment="1">
      <alignment horizontal="center" vertical="center"/>
    </xf>
    <xf numFmtId="187" fontId="2" fillId="12" borderId="28" xfId="0" applyNumberFormat="1" applyFont="1" applyFill="1" applyBorder="1" applyAlignment="1">
      <alignment horizontal="center" vertical="center"/>
    </xf>
    <xf numFmtId="187" fontId="18" fillId="12" borderId="28" xfId="0" applyNumberFormat="1" applyFont="1" applyFill="1" applyBorder="1" applyAlignment="1">
      <alignment horizontal="center" vertical="center"/>
    </xf>
    <xf numFmtId="187" fontId="2" fillId="10" borderId="28" xfId="0" applyNumberFormat="1" applyFont="1" applyFill="1" applyBorder="1" applyAlignment="1">
      <alignment horizontal="center" vertical="center" wrapText="1"/>
    </xf>
    <xf numFmtId="0" fontId="19" fillId="0" borderId="28" xfId="0" applyFont="1" applyBorder="1" applyAlignment="1">
      <alignment horizontal="center"/>
    </xf>
    <xf numFmtId="0" fontId="2" fillId="0" borderId="28" xfId="0" applyFont="1" applyBorder="1" applyAlignment="1">
      <alignment vertical="center"/>
    </xf>
    <xf numFmtId="0" fontId="2" fillId="13" borderId="28" xfId="0" applyFont="1" applyFill="1" applyBorder="1" applyAlignment="1">
      <alignment horizontal="center" vertical="center" wrapText="1"/>
    </xf>
    <xf numFmtId="2" fontId="18" fillId="14" borderId="28" xfId="0" applyNumberFormat="1" applyFont="1" applyFill="1" applyBorder="1" applyAlignment="1">
      <alignment horizontal="center"/>
    </xf>
    <xf numFmtId="0" fontId="0" fillId="17" borderId="0" xfId="0" applyFill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6" fillId="0" borderId="28" xfId="0" applyFont="1" applyBorder="1" applyAlignment="1">
      <alignment horizontal="center"/>
    </xf>
    <xf numFmtId="0" fontId="2" fillId="0" borderId="0" xfId="0" applyFont="1" applyAlignment="1"/>
    <xf numFmtId="0" fontId="16" fillId="0" borderId="28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16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21" fillId="0" borderId="0" xfId="0" applyFont="1"/>
    <xf numFmtId="0" fontId="21" fillId="0" borderId="0" xfId="0" applyFont="1" applyAlignment="1"/>
    <xf numFmtId="0" fontId="6" fillId="0" borderId="0" xfId="0" applyFont="1"/>
    <xf numFmtId="0" fontId="0" fillId="0" borderId="0" xfId="0" applyBorder="1"/>
    <xf numFmtId="0" fontId="2" fillId="0" borderId="0" xfId="0" applyFont="1" applyBorder="1"/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187" fontId="2" fillId="0" borderId="28" xfId="0" applyNumberFormat="1" applyFont="1" applyBorder="1" applyAlignment="1">
      <alignment horizontal="center" vertical="center"/>
    </xf>
    <xf numFmtId="2" fontId="18" fillId="14" borderId="28" xfId="0" applyNumberFormat="1" applyFont="1" applyFill="1" applyBorder="1" applyAlignment="1">
      <alignment horizontal="center" vertical="center"/>
    </xf>
    <xf numFmtId="2" fontId="16" fillId="20" borderId="28" xfId="0" applyNumberFormat="1" applyFont="1" applyFill="1" applyBorder="1" applyAlignment="1">
      <alignment horizontal="center" vertical="center" wrapText="1"/>
    </xf>
    <xf numFmtId="187" fontId="16" fillId="21" borderId="28" xfId="0" applyNumberFormat="1" applyFont="1" applyFill="1" applyBorder="1" applyAlignment="1">
      <alignment horizontal="center" vertical="center" wrapText="1"/>
    </xf>
    <xf numFmtId="187" fontId="18" fillId="22" borderId="2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0" fontId="16" fillId="0" borderId="0" xfId="0" applyFont="1" applyBorder="1" applyAlignment="1"/>
    <xf numFmtId="0" fontId="16" fillId="0" borderId="0" xfId="0" applyFont="1" applyBorder="1" applyAlignment="1">
      <alignment horizontal="center"/>
    </xf>
    <xf numFmtId="0" fontId="16" fillId="23" borderId="28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/>
    </xf>
    <xf numFmtId="2" fontId="23" fillId="13" borderId="28" xfId="0" applyNumberFormat="1" applyFont="1" applyFill="1" applyBorder="1" applyAlignment="1">
      <alignment horizontal="center" vertical="center" wrapText="1"/>
    </xf>
    <xf numFmtId="187" fontId="23" fillId="14" borderId="28" xfId="0" applyNumberFormat="1" applyFont="1" applyFill="1" applyBorder="1" applyAlignment="1">
      <alignment horizontal="center" vertical="center" wrapText="1"/>
    </xf>
    <xf numFmtId="2" fontId="2" fillId="0" borderId="28" xfId="0" applyNumberFormat="1" applyFont="1" applyBorder="1" applyAlignment="1">
      <alignment horizontal="center" vertical="center"/>
    </xf>
    <xf numFmtId="0" fontId="24" fillId="0" borderId="28" xfId="0" applyFont="1" applyBorder="1" applyAlignment="1">
      <alignment horizontal="left" vertical="center"/>
    </xf>
    <xf numFmtId="0" fontId="25" fillId="0" borderId="28" xfId="0" applyFont="1" applyBorder="1" applyAlignment="1">
      <alignment horizontal="left" vertical="center"/>
    </xf>
    <xf numFmtId="0" fontId="25" fillId="0" borderId="26" xfId="0" applyFont="1" applyBorder="1" applyAlignment="1">
      <alignment horizontal="left" vertical="center"/>
    </xf>
    <xf numFmtId="0" fontId="12" fillId="0" borderId="28" xfId="0" applyFont="1" applyBorder="1" applyAlignment="1">
      <alignment vertical="center"/>
    </xf>
    <xf numFmtId="187" fontId="2" fillId="13" borderId="28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13" fillId="2" borderId="21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 vertical="center"/>
    </xf>
    <xf numFmtId="0" fontId="8" fillId="5" borderId="5" xfId="0" applyFont="1" applyFill="1" applyBorder="1" applyAlignment="1" applyProtection="1">
      <alignment horizontal="center" vertical="center"/>
    </xf>
    <xf numFmtId="0" fontId="9" fillId="5" borderId="6" xfId="0" applyFont="1" applyFill="1" applyBorder="1" applyAlignment="1" applyProtection="1">
      <alignment horizontal="center" vertical="center"/>
    </xf>
    <xf numFmtId="0" fontId="10" fillId="5" borderId="8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/>
    </xf>
    <xf numFmtId="0" fontId="11" fillId="7" borderId="13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17" fillId="9" borderId="26" xfId="0" applyFont="1" applyFill="1" applyBorder="1" applyAlignment="1">
      <alignment horizontal="center" vertical="center"/>
    </xf>
    <xf numFmtId="0" fontId="17" fillId="9" borderId="27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/>
    </xf>
    <xf numFmtId="2" fontId="2" fillId="0" borderId="28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" fillId="0" borderId="0" xfId="0" applyFont="1" applyAlignment="1">
      <alignment horizontal="left" vertical="top" wrapText="1"/>
    </xf>
    <xf numFmtId="0" fontId="16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wrapText="1"/>
    </xf>
    <xf numFmtId="0" fontId="16" fillId="0" borderId="28" xfId="0" applyFont="1" applyBorder="1" applyAlignment="1">
      <alignment horizontal="center"/>
    </xf>
    <xf numFmtId="0" fontId="16" fillId="13" borderId="28" xfId="0" applyFont="1" applyFill="1" applyBorder="1" applyAlignment="1">
      <alignment horizontal="center" vertical="center" wrapText="1"/>
    </xf>
    <xf numFmtId="0" fontId="16" fillId="14" borderId="28" xfId="0" applyFont="1" applyFill="1" applyBorder="1" applyAlignment="1">
      <alignment horizontal="center" vertical="center" wrapText="1"/>
    </xf>
    <xf numFmtId="0" fontId="16" fillId="15" borderId="28" xfId="0" applyFont="1" applyFill="1" applyBorder="1" applyAlignment="1">
      <alignment horizontal="center" vertical="center" wrapText="1"/>
    </xf>
    <xf numFmtId="0" fontId="16" fillId="12" borderId="28" xfId="0" applyFont="1" applyFill="1" applyBorder="1" applyAlignment="1">
      <alignment horizontal="center" textRotation="90" wrapText="1"/>
    </xf>
    <xf numFmtId="0" fontId="16" fillId="18" borderId="28" xfId="0" applyFont="1" applyFill="1" applyBorder="1" applyAlignment="1">
      <alignment horizontal="center" vertical="center"/>
    </xf>
    <xf numFmtId="0" fontId="16" fillId="12" borderId="29" xfId="0" applyFont="1" applyFill="1" applyBorder="1" applyAlignment="1">
      <alignment horizontal="center" vertical="center" wrapText="1"/>
    </xf>
    <xf numFmtId="0" fontId="16" fillId="12" borderId="30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0" borderId="30" xfId="0" applyFont="1" applyFill="1" applyBorder="1" applyAlignment="1">
      <alignment horizontal="center" vertical="center" wrapText="1"/>
    </xf>
    <xf numFmtId="0" fontId="16" fillId="10" borderId="28" xfId="0" applyFont="1" applyFill="1" applyBorder="1" applyAlignment="1">
      <alignment horizontal="center" vertical="center" wrapText="1"/>
    </xf>
    <xf numFmtId="0" fontId="16" fillId="11" borderId="28" xfId="0" applyFont="1" applyFill="1" applyBorder="1" applyAlignment="1">
      <alignment horizontal="center" vertical="center" wrapText="1"/>
    </xf>
    <xf numFmtId="0" fontId="23" fillId="19" borderId="28" xfId="0" applyFont="1" applyFill="1" applyBorder="1" applyAlignment="1">
      <alignment horizontal="center"/>
    </xf>
    <xf numFmtId="0" fontId="16" fillId="19" borderId="28" xfId="0" applyFont="1" applyFill="1" applyBorder="1" applyAlignment="1">
      <alignment horizontal="center"/>
    </xf>
    <xf numFmtId="0" fontId="23" fillId="19" borderId="34" xfId="0" applyFont="1" applyFill="1" applyBorder="1" applyAlignment="1">
      <alignment horizontal="center"/>
    </xf>
    <xf numFmtId="0" fontId="23" fillId="19" borderId="33" xfId="0" applyFont="1" applyFill="1" applyBorder="1" applyAlignment="1">
      <alignment horizont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/>
    </xf>
    <xf numFmtId="0" fontId="16" fillId="20" borderId="28" xfId="0" applyFont="1" applyFill="1" applyBorder="1" applyAlignment="1">
      <alignment horizontal="center" vertical="center" wrapText="1"/>
    </xf>
    <xf numFmtId="0" fontId="16" fillId="21" borderId="28" xfId="0" applyFont="1" applyFill="1" applyBorder="1" applyAlignment="1">
      <alignment horizontal="center" vertical="center" wrapText="1"/>
    </xf>
    <xf numFmtId="0" fontId="16" fillId="22" borderId="28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6" fillId="19" borderId="34" xfId="0" applyFont="1" applyFill="1" applyBorder="1" applyAlignment="1">
      <alignment horizontal="center"/>
    </xf>
    <xf numFmtId="0" fontId="16" fillId="19" borderId="33" xfId="0" applyFont="1" applyFill="1" applyBorder="1" applyAlignment="1">
      <alignment horizontal="center"/>
    </xf>
    <xf numFmtId="187" fontId="16" fillId="3" borderId="28" xfId="0" applyNumberFormat="1" applyFont="1" applyFill="1" applyBorder="1" applyAlignment="1">
      <alignment horizontal="center"/>
    </xf>
    <xf numFmtId="0" fontId="16" fillId="3" borderId="28" xfId="0" applyFont="1" applyFill="1" applyBorder="1" applyAlignment="1">
      <alignment horizontal="center"/>
    </xf>
    <xf numFmtId="187" fontId="2" fillId="0" borderId="28" xfId="0" applyNumberFormat="1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16" fillId="23" borderId="26" xfId="0" applyFont="1" applyFill="1" applyBorder="1" applyAlignment="1">
      <alignment horizontal="center" vertical="center"/>
    </xf>
    <xf numFmtId="0" fontId="16" fillId="16" borderId="28" xfId="0" applyFont="1" applyFill="1" applyBorder="1" applyAlignment="1">
      <alignment horizontal="center"/>
    </xf>
    <xf numFmtId="0" fontId="16" fillId="12" borderId="28" xfId="0" applyFont="1" applyFill="1" applyBorder="1" applyAlignment="1">
      <alignment horizontal="center"/>
    </xf>
    <xf numFmtId="2" fontId="16" fillId="12" borderId="28" xfId="0" applyNumberFormat="1" applyFont="1" applyFill="1" applyBorder="1" applyAlignment="1">
      <alignment horizontal="center"/>
    </xf>
    <xf numFmtId="0" fontId="16" fillId="10" borderId="28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12" borderId="26" xfId="0" applyFont="1" applyFill="1" applyBorder="1" applyAlignment="1">
      <alignment horizontal="center" textRotation="90" wrapText="1"/>
    </xf>
    <xf numFmtId="0" fontId="16" fillId="12" borderId="32" xfId="0" applyFont="1" applyFill="1" applyBorder="1" applyAlignment="1">
      <alignment horizontal="center" textRotation="90" wrapText="1"/>
    </xf>
    <xf numFmtId="0" fontId="16" fillId="12" borderId="27" xfId="0" applyFont="1" applyFill="1" applyBorder="1" applyAlignment="1">
      <alignment horizontal="center" textRotation="90" wrapText="1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6" fillId="16" borderId="28" xfId="0" applyFont="1" applyFill="1" applyBorder="1" applyAlignment="1">
      <alignment horizontal="center" vertical="center"/>
    </xf>
    <xf numFmtId="0" fontId="16" fillId="10" borderId="28" xfId="0" applyFont="1" applyFill="1" applyBorder="1" applyAlignment="1">
      <alignment horizontal="center" vertical="center"/>
    </xf>
    <xf numFmtId="2" fontId="16" fillId="12" borderId="28" xfId="0" applyNumberFormat="1" applyFont="1" applyFill="1" applyBorder="1" applyAlignment="1">
      <alignment horizontal="center" vertical="center"/>
    </xf>
    <xf numFmtId="0" fontId="16" fillId="12" borderId="28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CCCDA"/>
      <color rgb="FFFFFF99"/>
      <color rgb="FFCCCCFF"/>
      <color rgb="FFD7AFFF"/>
      <color rgb="FFCC99FF"/>
      <color rgb="FFFFCCFF"/>
      <color rgb="FFFFFF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ภาคเรียน1'!$AH$46:$AH$49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ภาคเรียน1'!$AI$46:$AI$49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CEE-489F-AEB3-1D73E21A74E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ภาคเรียน1'!$AH$46:$AH$49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ภาคเรียน1'!$AJ$46:$AJ$49</c:f>
              <c:numCache>
                <c:formatCode>General</c:formatCode>
                <c:ptCount val="4"/>
                <c:pt idx="0">
                  <c:v>7</c:v>
                </c:pt>
                <c:pt idx="1">
                  <c:v>8</c:v>
                </c:pt>
                <c:pt idx="2">
                  <c:v>5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E-489F-AEB3-1D73E21A7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830750224"/>
        <c:axId val="816298000"/>
        <c:axId val="0"/>
      </c:bar3DChart>
      <c:catAx>
        <c:axId val="8307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16298000"/>
        <c:crosses val="autoZero"/>
        <c:auto val="1"/>
        <c:lblAlgn val="ctr"/>
        <c:lblOffset val="100"/>
        <c:noMultiLvlLbl val="0"/>
      </c:catAx>
      <c:valAx>
        <c:axId val="81629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3075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ภาคเรียน2'!$AH$46:$AH$49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ภาคเรียน2'!$AI$46:$AI$49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79AF-443A-A7D6-2B0754C2B648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ภาคเรียน2'!$AH$46:$AH$49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ภาคเรียน2'!$AJ$46:$AJ$49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F-443A-A7D6-2B0754C2B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767565680"/>
        <c:axId val="677005520"/>
        <c:axId val="0"/>
      </c:bar3DChart>
      <c:catAx>
        <c:axId val="76756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677005520"/>
        <c:crosses val="autoZero"/>
        <c:auto val="1"/>
        <c:lblAlgn val="ctr"/>
        <c:lblOffset val="100"/>
        <c:noMultiLvlLbl val="0"/>
      </c:catAx>
      <c:valAx>
        <c:axId val="67700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76756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(รายปี)'!$AH$46:$AH$49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(รายปี)'!$AI$46:$AI$49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DC65-4322-9E17-46D3FC425BC7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(รายปี)'!$AH$46:$AH$49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(รายปี)'!$AJ$46:$AJ$49</c:f>
              <c:numCache>
                <c:formatCode>General</c:formatCode>
                <c:ptCount val="4"/>
                <c:pt idx="0">
                  <c:v>3</c:v>
                </c:pt>
                <c:pt idx="1">
                  <c:v>12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5-4322-9E17-46D3FC425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679766272"/>
        <c:axId val="852162288"/>
        <c:axId val="0"/>
      </c:bar3DChart>
      <c:catAx>
        <c:axId val="6797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52162288"/>
        <c:crosses val="autoZero"/>
        <c:auto val="1"/>
        <c:lblAlgn val="ctr"/>
        <c:lblOffset val="100"/>
        <c:noMultiLvlLbl val="0"/>
      </c:catAx>
      <c:valAx>
        <c:axId val="85216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67976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358588</xdr:colOff>
      <xdr:row>4</xdr:row>
      <xdr:rowOff>100855</xdr:rowOff>
    </xdr:from>
    <xdr:to>
      <xdr:col>17</xdr:col>
      <xdr:colOff>168088</xdr:colOff>
      <xdr:row>9</xdr:row>
      <xdr:rowOff>336177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502338" y="1767730"/>
          <a:ext cx="5295900" cy="2216522"/>
        </a:xfrm>
        <a:prstGeom prst="rect">
          <a:avLst/>
        </a:prstGeom>
        <a:solidFill>
          <a:srgbClr val="FFC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  <a:endParaRPr lang="th-TH" sz="10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u="sng">
              <a:solidFill>
                <a:schemeClr val="tx2">
                  <a:lumMod val="60000"/>
                  <a:lumOff val="40000"/>
                </a:schemeClr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คะแนน</a:t>
          </a:r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>
              <a:latin typeface="TH SarabunPSK" panose="020B0500040200020003" pitchFamily="34" charset="-34"/>
              <a:cs typeface="TH SarabunPSK" panose="020B0500040200020003" pitchFamily="34" charset="-34"/>
            </a:rPr>
            <a:t>2.5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- 3.0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ดีเยี่ยม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3)</a:t>
          </a:r>
        </a:p>
        <a:p>
          <a:endParaRPr lang="th-TH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1.5 - 2.4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ดี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2)</a:t>
          </a:r>
        </a:p>
        <a:p>
          <a:endParaRPr lang="th-TH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1.0 - 1.4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ผ่านเกณฑ์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1)</a:t>
          </a:r>
        </a:p>
        <a:p>
          <a:endParaRPr lang="en-US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0 - 0.9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ไม่ผ่านเกณฑ์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0)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5234592C-3EF2-43B3-AB51-DFF82D88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6970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AEFBB4DC-F00C-46D7-9BAF-94C25C1D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7192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E083519A-9B2D-4EE4-9C21-8003C51E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47833"/>
          <a:ext cx="554591" cy="484739"/>
        </a:xfrm>
        <a:prstGeom prst="rect">
          <a:avLst/>
        </a:prstGeom>
      </xdr:spPr>
    </xdr:pic>
    <xdr:clientData/>
  </xdr:twoCellAnchor>
  <xdr:twoCellAnchor>
    <xdr:from>
      <xdr:col>12</xdr:col>
      <xdr:colOff>425823</xdr:colOff>
      <xdr:row>4</xdr:row>
      <xdr:rowOff>201706</xdr:rowOff>
    </xdr:from>
    <xdr:to>
      <xdr:col>18</xdr:col>
      <xdr:colOff>549648</xdr:colOff>
      <xdr:row>11</xdr:row>
      <xdr:rowOff>215013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59CF9B4A-2E94-4B0D-AC36-4D7DD93D897D}"/>
            </a:ext>
          </a:extLst>
        </xdr:cNvPr>
        <xdr:cNvSpPr txBox="1"/>
      </xdr:nvSpPr>
      <xdr:spPr>
        <a:xfrm>
          <a:off x="7429499" y="1232647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รายปี)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44</xdr:col>
      <xdr:colOff>89775</xdr:colOff>
      <xdr:row>18</xdr:row>
      <xdr:rowOff>236986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3D52EDA-B9EF-4A20-BCBC-B457930EC94A}"/>
            </a:ext>
          </a:extLst>
        </xdr:cNvPr>
        <xdr:cNvSpPr txBox="1"/>
      </xdr:nvSpPr>
      <xdr:spPr>
        <a:xfrm>
          <a:off x="25215273" y="2251364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12</xdr:row>
      <xdr:rowOff>111125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6E15F1D-07F9-4AE6-8B87-74878F820C7A}"/>
            </a:ext>
          </a:extLst>
        </xdr:cNvPr>
        <xdr:cNvSpPr txBox="1"/>
      </xdr:nvSpPr>
      <xdr:spPr>
        <a:xfrm>
          <a:off x="16038286" y="1120322"/>
          <a:ext cx="4238785" cy="2165803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341311</xdr:colOff>
      <xdr:row>4</xdr:row>
      <xdr:rowOff>1586</xdr:rowOff>
    </xdr:from>
    <xdr:to>
      <xdr:col>14</xdr:col>
      <xdr:colOff>444500</xdr:colOff>
      <xdr:row>25</xdr:row>
      <xdr:rowOff>158750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B56F1232-ED24-4DED-A479-DFF1B52094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209550</xdr:colOff>
      <xdr:row>11</xdr:row>
      <xdr:rowOff>138544</xdr:rowOff>
    </xdr:from>
    <xdr:to>
      <xdr:col>27</xdr:col>
      <xdr:colOff>536619</xdr:colOff>
      <xdr:row>17</xdr:row>
      <xdr:rowOff>190500</xdr:rowOff>
    </xdr:to>
    <xdr:sp macro="" textlink="">
      <xdr:nvSpPr>
        <xdr:cNvPr id="2" name="กล่องข้อความ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4898350" y="3415144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7</xdr:row>
      <xdr:rowOff>126999</xdr:rowOff>
    </xdr:from>
    <xdr:to>
      <xdr:col>16</xdr:col>
      <xdr:colOff>177053</xdr:colOff>
      <xdr:row>15</xdr:row>
      <xdr:rowOff>208359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F69F661-2D20-4C8F-96D2-A81BA9FF05D9}"/>
            </a:ext>
          </a:extLst>
        </xdr:cNvPr>
        <xdr:cNvSpPr txBox="1"/>
      </xdr:nvSpPr>
      <xdr:spPr>
        <a:xfrm>
          <a:off x="11879461" y="206176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323850</xdr:colOff>
      <xdr:row>6</xdr:row>
      <xdr:rowOff>209550</xdr:rowOff>
    </xdr:from>
    <xdr:to>
      <xdr:col>23</xdr:col>
      <xdr:colOff>650919</xdr:colOff>
      <xdr:row>14</xdr:row>
      <xdr:rowOff>13856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1838BAE1-4EEB-431A-A425-07B6CD744A6A}"/>
            </a:ext>
          </a:extLst>
        </xdr:cNvPr>
        <xdr:cNvSpPr txBox="1"/>
      </xdr:nvSpPr>
      <xdr:spPr>
        <a:xfrm>
          <a:off x="23488650" y="21526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</xdr:row>
      <xdr:rowOff>0</xdr:rowOff>
    </xdr:from>
    <xdr:to>
      <xdr:col>14</xdr:col>
      <xdr:colOff>141334</xdr:colOff>
      <xdr:row>17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F084D45-A5C0-4B9C-B4D5-552FB9143D40}"/>
            </a:ext>
          </a:extLst>
        </xdr:cNvPr>
        <xdr:cNvSpPr txBox="1"/>
      </xdr:nvSpPr>
      <xdr:spPr>
        <a:xfrm>
          <a:off x="11953875" y="2365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209550</xdr:colOff>
      <xdr:row>8</xdr:row>
      <xdr:rowOff>57150</xdr:rowOff>
    </xdr:from>
    <xdr:to>
      <xdr:col>23</xdr:col>
      <xdr:colOff>536619</xdr:colOff>
      <xdr:row>15</xdr:row>
      <xdr:rowOff>32906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88397FC8-9C30-4DBF-818B-62E4AB92BD50}"/>
            </a:ext>
          </a:extLst>
        </xdr:cNvPr>
        <xdr:cNvSpPr txBox="1"/>
      </xdr:nvSpPr>
      <xdr:spPr>
        <a:xfrm>
          <a:off x="23298150" y="25336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0</xdr:rowOff>
    </xdr:from>
    <xdr:to>
      <xdr:col>14</xdr:col>
      <xdr:colOff>141334</xdr:colOff>
      <xdr:row>16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B9DDC3B-B0DA-4679-9343-ACDE64431D81}"/>
            </a:ext>
          </a:extLst>
        </xdr:cNvPr>
        <xdr:cNvSpPr txBox="1"/>
      </xdr:nvSpPr>
      <xdr:spPr>
        <a:xfrm>
          <a:off x="11985625" y="2159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7</xdr:row>
      <xdr:rowOff>103909</xdr:rowOff>
    </xdr:from>
    <xdr:to>
      <xdr:col>21</xdr:col>
      <xdr:colOff>271651</xdr:colOff>
      <xdr:row>14</xdr:row>
      <xdr:rowOff>249383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570439D6-6CA0-4B2A-8123-AE4A3FC3CA1B}"/>
            </a:ext>
          </a:extLst>
        </xdr:cNvPr>
        <xdr:cNvSpPr txBox="1"/>
      </xdr:nvSpPr>
      <xdr:spPr>
        <a:xfrm>
          <a:off x="21924818" y="2320636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107096</xdr:colOff>
      <xdr:row>2</xdr:row>
      <xdr:rowOff>81493</xdr:rowOff>
    </xdr:from>
    <xdr:to>
      <xdr:col>2</xdr:col>
      <xdr:colOff>107096</xdr:colOff>
      <xdr:row>4</xdr:row>
      <xdr:rowOff>129647</xdr:rowOff>
    </xdr:to>
    <xdr:pic>
      <xdr:nvPicPr>
        <xdr:cNvPr id="2" name="xxxx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605368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58644</xdr:colOff>
      <xdr:row>4</xdr:row>
      <xdr:rowOff>231962</xdr:rowOff>
    </xdr:from>
    <xdr:to>
      <xdr:col>10</xdr:col>
      <xdr:colOff>571500</xdr:colOff>
      <xdr:row>8</xdr:row>
      <xdr:rowOff>203177</xdr:rowOff>
    </xdr:to>
    <xdr:pic>
      <xdr:nvPicPr>
        <xdr:cNvPr id="3" name="รูปภาพ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639" t="16148" r="43987" b="14442"/>
        <a:stretch/>
      </xdr:blipFill>
      <xdr:spPr>
        <a:xfrm>
          <a:off x="7059519" y="1822637"/>
          <a:ext cx="1198656" cy="12761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2</xdr:col>
      <xdr:colOff>107096</xdr:colOff>
      <xdr:row>5</xdr:row>
      <xdr:rowOff>81493</xdr:rowOff>
    </xdr:from>
    <xdr:ext cx="0" cy="1114954"/>
    <xdr:pic>
      <xdr:nvPicPr>
        <xdr:cNvPr id="4" name="xxxx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2015068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107096</xdr:colOff>
      <xdr:row>3</xdr:row>
      <xdr:rowOff>81493</xdr:rowOff>
    </xdr:from>
    <xdr:ext cx="0" cy="1114954"/>
    <xdr:pic>
      <xdr:nvPicPr>
        <xdr:cNvPr id="5" name="xxxx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1319743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7</xdr:row>
      <xdr:rowOff>142875</xdr:rowOff>
    </xdr:from>
    <xdr:to>
      <xdr:col>13</xdr:col>
      <xdr:colOff>474709</xdr:colOff>
      <xdr:row>15</xdr:row>
      <xdr:rowOff>263922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D5B8A4CF-748F-4952-8680-8065C867E036}"/>
            </a:ext>
          </a:extLst>
        </xdr:cNvPr>
        <xdr:cNvSpPr txBox="1"/>
      </xdr:nvSpPr>
      <xdr:spPr>
        <a:xfrm>
          <a:off x="12239625" y="20637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238125</xdr:colOff>
      <xdr:row>7</xdr:row>
      <xdr:rowOff>238125</xdr:rowOff>
    </xdr:from>
    <xdr:to>
      <xdr:col>25</xdr:col>
      <xdr:colOff>527094</xdr:colOff>
      <xdr:row>14</xdr:row>
      <xdr:rowOff>342468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92C559C8-F0EA-4DDF-89BD-07707BA71AB0}"/>
            </a:ext>
          </a:extLst>
        </xdr:cNvPr>
        <xdr:cNvSpPr txBox="1"/>
      </xdr:nvSpPr>
      <xdr:spPr>
        <a:xfrm>
          <a:off x="23598188" y="242887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349250</xdr:colOff>
      <xdr:row>7</xdr:row>
      <xdr:rowOff>15875</xdr:rowOff>
    </xdr:from>
    <xdr:to>
      <xdr:col>15</xdr:col>
      <xdr:colOff>490584</xdr:colOff>
      <xdr:row>14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AFB0D76-BFD4-4A6C-BE2B-E60D165326BC}"/>
            </a:ext>
          </a:extLst>
        </xdr:cNvPr>
        <xdr:cNvSpPr txBox="1"/>
      </xdr:nvSpPr>
      <xdr:spPr>
        <a:xfrm>
          <a:off x="10382250" y="2032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8</xdr:row>
      <xdr:rowOff>0</xdr:rowOff>
    </xdr:from>
    <xdr:to>
      <xdr:col>25</xdr:col>
      <xdr:colOff>288969</xdr:colOff>
      <xdr:row>15</xdr:row>
      <xdr:rowOff>9094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A7840C2E-AA31-4D38-9A78-8F0DC373BCE6}"/>
            </a:ext>
          </a:extLst>
        </xdr:cNvPr>
        <xdr:cNvSpPr txBox="1"/>
      </xdr:nvSpPr>
      <xdr:spPr>
        <a:xfrm>
          <a:off x="23312438" y="245268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174625</xdr:colOff>
      <xdr:row>6</xdr:row>
      <xdr:rowOff>238125</xdr:rowOff>
    </xdr:from>
    <xdr:to>
      <xdr:col>15</xdr:col>
      <xdr:colOff>315959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9CDF550-6DE7-4721-B77C-34F5FD8E9637}"/>
            </a:ext>
          </a:extLst>
        </xdr:cNvPr>
        <xdr:cNvSpPr txBox="1"/>
      </xdr:nvSpPr>
      <xdr:spPr>
        <a:xfrm>
          <a:off x="10318750" y="19367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452437</xdr:colOff>
      <xdr:row>8</xdr:row>
      <xdr:rowOff>23812</xdr:rowOff>
    </xdr:from>
    <xdr:to>
      <xdr:col>28</xdr:col>
      <xdr:colOff>50844</xdr:colOff>
      <xdr:row>15</xdr:row>
      <xdr:rowOff>32906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5F367C0-FC95-4153-9661-FF2B3E602F77}"/>
            </a:ext>
          </a:extLst>
        </xdr:cNvPr>
        <xdr:cNvSpPr txBox="1"/>
      </xdr:nvSpPr>
      <xdr:spPr>
        <a:xfrm>
          <a:off x="23288625" y="247650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0</xdr:rowOff>
    </xdr:from>
    <xdr:to>
      <xdr:col>16</xdr:col>
      <xdr:colOff>141334</xdr:colOff>
      <xdr:row>14</xdr:row>
      <xdr:rowOff>263922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D83D721-99D8-4D8A-ACF9-4F634B2F9282}"/>
            </a:ext>
          </a:extLst>
        </xdr:cNvPr>
        <xdr:cNvSpPr txBox="1"/>
      </xdr:nvSpPr>
      <xdr:spPr>
        <a:xfrm>
          <a:off x="11953875" y="1984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6</xdr:row>
      <xdr:rowOff>166687</xdr:rowOff>
    </xdr:from>
    <xdr:to>
      <xdr:col>22</xdr:col>
      <xdr:colOff>27031</xdr:colOff>
      <xdr:row>14</xdr:row>
      <xdr:rowOff>9093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D6A42D6E-9CB7-4330-99CA-AF991C5AA02F}"/>
            </a:ext>
          </a:extLst>
        </xdr:cNvPr>
        <xdr:cNvSpPr txBox="1"/>
      </xdr:nvSpPr>
      <xdr:spPr>
        <a:xfrm>
          <a:off x="22836187" y="209550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141334</xdr:colOff>
      <xdr:row>15</xdr:row>
      <xdr:rowOff>121047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544260B-7851-442A-BF74-0F21A776B586}"/>
            </a:ext>
          </a:extLst>
        </xdr:cNvPr>
        <xdr:cNvSpPr txBox="1"/>
      </xdr:nvSpPr>
      <xdr:spPr>
        <a:xfrm>
          <a:off x="10541000" y="19208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333375</xdr:colOff>
      <xdr:row>8</xdr:row>
      <xdr:rowOff>119062</xdr:rowOff>
    </xdr:from>
    <xdr:to>
      <xdr:col>21</xdr:col>
      <xdr:colOff>622344</xdr:colOff>
      <xdr:row>15</xdr:row>
      <xdr:rowOff>128156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64BDD918-C767-419A-993D-2F137910FE62}"/>
            </a:ext>
          </a:extLst>
        </xdr:cNvPr>
        <xdr:cNvSpPr txBox="1"/>
      </xdr:nvSpPr>
      <xdr:spPr>
        <a:xfrm>
          <a:off x="23169563" y="25717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123824</xdr:colOff>
      <xdr:row>2</xdr:row>
      <xdr:rowOff>209550</xdr:rowOff>
    </xdr:from>
    <xdr:to>
      <xdr:col>9</xdr:col>
      <xdr:colOff>247649</xdr:colOff>
      <xdr:row>8</xdr:row>
      <xdr:rowOff>62753</xdr:rowOff>
    </xdr:to>
    <xdr:sp macro="" textlink="">
      <xdr:nvSpPr>
        <xdr:cNvPr id="2" name="กล่องข้อความ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743324" y="647700"/>
          <a:ext cx="4238625" cy="1377203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กรอกชื่อ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นามสกุลของนักเรียนให้ถูกต้อง ข้อมูลหน้านี้จะลิ้งไปสู่หน้าอื่น ๆ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141334</xdr:colOff>
      <xdr:row>13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EFFA2B7-57D4-4C92-9239-7A0D044DBA1A}"/>
            </a:ext>
          </a:extLst>
        </xdr:cNvPr>
        <xdr:cNvSpPr txBox="1"/>
      </xdr:nvSpPr>
      <xdr:spPr>
        <a:xfrm>
          <a:off x="12017375" y="16668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357187</xdr:colOff>
      <xdr:row>7</xdr:row>
      <xdr:rowOff>214313</xdr:rowOff>
    </xdr:from>
    <xdr:to>
      <xdr:col>25</xdr:col>
      <xdr:colOff>646156</xdr:colOff>
      <xdr:row>14</xdr:row>
      <xdr:rowOff>318656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47414E34-BA29-4102-9945-9270519365E8}"/>
            </a:ext>
          </a:extLst>
        </xdr:cNvPr>
        <xdr:cNvSpPr txBox="1"/>
      </xdr:nvSpPr>
      <xdr:spPr>
        <a:xfrm>
          <a:off x="23622000" y="2405063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15</xdr:col>
      <xdr:colOff>141334</xdr:colOff>
      <xdr:row>13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73766B0-7DE2-41BE-9660-47FF84ED07DE}"/>
            </a:ext>
          </a:extLst>
        </xdr:cNvPr>
        <xdr:cNvSpPr txBox="1"/>
      </xdr:nvSpPr>
      <xdr:spPr>
        <a:xfrm>
          <a:off x="11636375" y="1349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214313</xdr:colOff>
      <xdr:row>4</xdr:row>
      <xdr:rowOff>261938</xdr:rowOff>
    </xdr:from>
    <xdr:to>
      <xdr:col>25</xdr:col>
      <xdr:colOff>503282</xdr:colOff>
      <xdr:row>12</xdr:row>
      <xdr:rowOff>223406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59269B2A-A6E5-4D0C-B736-CDAF8E48C90C}"/>
            </a:ext>
          </a:extLst>
        </xdr:cNvPr>
        <xdr:cNvSpPr txBox="1"/>
      </xdr:nvSpPr>
      <xdr:spPr>
        <a:xfrm>
          <a:off x="23622001" y="159543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15</xdr:col>
      <xdr:colOff>141334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DB29DDC-96B7-4436-91E5-6309DB0F26F0}"/>
            </a:ext>
          </a:extLst>
        </xdr:cNvPr>
        <xdr:cNvSpPr txBox="1"/>
      </xdr:nvSpPr>
      <xdr:spPr>
        <a:xfrm>
          <a:off x="12017375" y="1651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8</xdr:row>
      <xdr:rowOff>0</xdr:rowOff>
    </xdr:from>
    <xdr:to>
      <xdr:col>22</xdr:col>
      <xdr:colOff>288969</xdr:colOff>
      <xdr:row>15</xdr:row>
      <xdr:rowOff>9094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D07E0EA3-A69E-4001-835C-EC6D980B71C9}"/>
            </a:ext>
          </a:extLst>
        </xdr:cNvPr>
        <xdr:cNvSpPr txBox="1"/>
      </xdr:nvSpPr>
      <xdr:spPr>
        <a:xfrm>
          <a:off x="23669625" y="245268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141334</xdr:colOff>
      <xdr:row>15</xdr:row>
      <xdr:rowOff>57547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5E0E081-2AB5-4C39-9973-1E126D2A3F18}"/>
            </a:ext>
          </a:extLst>
        </xdr:cNvPr>
        <xdr:cNvSpPr txBox="1"/>
      </xdr:nvSpPr>
      <xdr:spPr>
        <a:xfrm>
          <a:off x="11969750" y="195262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8</xdr:row>
      <xdr:rowOff>214313</xdr:rowOff>
    </xdr:from>
    <xdr:to>
      <xdr:col>24</xdr:col>
      <xdr:colOff>27032</xdr:colOff>
      <xdr:row>15</xdr:row>
      <xdr:rowOff>223407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A34D992B-667D-4002-A142-DD5F21688845}"/>
            </a:ext>
          </a:extLst>
        </xdr:cNvPr>
        <xdr:cNvSpPr txBox="1"/>
      </xdr:nvSpPr>
      <xdr:spPr>
        <a:xfrm>
          <a:off x="23741063" y="2667001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14</xdr:col>
      <xdr:colOff>141334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5A739DA-3FC4-4406-A5B7-CE2738BA06F4}"/>
            </a:ext>
          </a:extLst>
        </xdr:cNvPr>
        <xdr:cNvSpPr txBox="1"/>
      </xdr:nvSpPr>
      <xdr:spPr>
        <a:xfrm>
          <a:off x="11969750" y="1651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476249</xdr:colOff>
      <xdr:row>8</xdr:row>
      <xdr:rowOff>71437</xdr:rowOff>
    </xdr:from>
    <xdr:to>
      <xdr:col>24</xdr:col>
      <xdr:colOff>74656</xdr:colOff>
      <xdr:row>15</xdr:row>
      <xdr:rowOff>80531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2F55B7F-5276-4988-A762-BA2A4CB9F249}"/>
            </a:ext>
          </a:extLst>
        </xdr:cNvPr>
        <xdr:cNvSpPr txBox="1"/>
      </xdr:nvSpPr>
      <xdr:spPr>
        <a:xfrm>
          <a:off x="23360062" y="252412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371671"/>
          <a:ext cx="540000" cy="55066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374528"/>
          <a:ext cx="540000" cy="5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51755"/>
          <a:ext cx="554591" cy="486980"/>
        </a:xfrm>
        <a:prstGeom prst="rect">
          <a:avLst/>
        </a:prstGeom>
      </xdr:spPr>
    </xdr:pic>
    <xdr:clientData/>
  </xdr:twoCellAnchor>
  <xdr:twoCellAnchor>
    <xdr:from>
      <xdr:col>12</xdr:col>
      <xdr:colOff>504265</xdr:colOff>
      <xdr:row>7</xdr:row>
      <xdr:rowOff>33618</xdr:rowOff>
    </xdr:from>
    <xdr:to>
      <xdr:col>18</xdr:col>
      <xdr:colOff>628090</xdr:colOff>
      <xdr:row>14</xdr:row>
      <xdr:rowOff>192602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FC2694E-11E1-4C5E-8E0C-2ADE9C37ACDD}"/>
            </a:ext>
          </a:extLst>
        </xdr:cNvPr>
        <xdr:cNvSpPr txBox="1"/>
      </xdr:nvSpPr>
      <xdr:spPr>
        <a:xfrm>
          <a:off x="7507941" y="2039471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317500</xdr:colOff>
      <xdr:row>5</xdr:row>
      <xdr:rowOff>174625</xdr:rowOff>
    </xdr:from>
    <xdr:to>
      <xdr:col>14</xdr:col>
      <xdr:colOff>458834</xdr:colOff>
      <xdr:row>13</xdr:row>
      <xdr:rowOff>73422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3169006-5A22-4755-94D1-B71615FA5274}"/>
            </a:ext>
          </a:extLst>
        </xdr:cNvPr>
        <xdr:cNvSpPr txBox="1"/>
      </xdr:nvSpPr>
      <xdr:spPr>
        <a:xfrm>
          <a:off x="10429875" y="1524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238125</xdr:colOff>
      <xdr:row>7</xdr:row>
      <xdr:rowOff>47625</xdr:rowOff>
    </xdr:from>
    <xdr:to>
      <xdr:col>27</xdr:col>
      <xdr:colOff>527094</xdr:colOff>
      <xdr:row>14</xdr:row>
      <xdr:rowOff>151968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861B5B6-8B39-491D-AB45-8832382BF505}"/>
            </a:ext>
          </a:extLst>
        </xdr:cNvPr>
        <xdr:cNvSpPr txBox="1"/>
      </xdr:nvSpPr>
      <xdr:spPr>
        <a:xfrm>
          <a:off x="23169563" y="223837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16</xdr:col>
      <xdr:colOff>141334</xdr:colOff>
      <xdr:row>11</xdr:row>
      <xdr:rowOff>248047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257359F8-73F3-4A2D-B73F-8DB106C8266A}"/>
            </a:ext>
          </a:extLst>
        </xdr:cNvPr>
        <xdr:cNvSpPr txBox="1"/>
      </xdr:nvSpPr>
      <xdr:spPr>
        <a:xfrm>
          <a:off x="10048875" y="1349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7</xdr:row>
      <xdr:rowOff>0</xdr:rowOff>
    </xdr:from>
    <xdr:to>
      <xdr:col>28</xdr:col>
      <xdr:colOff>288969</xdr:colOff>
      <xdr:row>14</xdr:row>
      <xdr:rowOff>104343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F44A4A2-53A0-45F5-AA53-0452B9554C2D}"/>
            </a:ext>
          </a:extLst>
        </xdr:cNvPr>
        <xdr:cNvSpPr txBox="1"/>
      </xdr:nvSpPr>
      <xdr:spPr>
        <a:xfrm>
          <a:off x="23860125" y="21907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16</xdr:col>
      <xdr:colOff>141334</xdr:colOff>
      <xdr:row>14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94744CD-4C82-4DA3-A578-954285617371}"/>
            </a:ext>
          </a:extLst>
        </xdr:cNvPr>
        <xdr:cNvSpPr txBox="1"/>
      </xdr:nvSpPr>
      <xdr:spPr>
        <a:xfrm>
          <a:off x="9858375" y="16192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125182</xdr:colOff>
      <xdr:row>0</xdr:row>
      <xdr:rowOff>166007</xdr:rowOff>
    </xdr:from>
    <xdr:to>
      <xdr:col>0</xdr:col>
      <xdr:colOff>8058150</xdr:colOff>
      <xdr:row>27</xdr:row>
      <xdr:rowOff>111162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234" t="8880" r="21171" b="10439"/>
        <a:stretch/>
      </xdr:blipFill>
      <xdr:spPr>
        <a:xfrm>
          <a:off x="125182" y="166007"/>
          <a:ext cx="7932968" cy="48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27</xdr:row>
      <xdr:rowOff>138590</xdr:rowOff>
    </xdr:from>
    <xdr:to>
      <xdr:col>0</xdr:col>
      <xdr:colOff>8058150</xdr:colOff>
      <xdr:row>59</xdr:row>
      <xdr:rowOff>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860" t="16371" r="22914" b="3510"/>
        <a:stretch/>
      </xdr:blipFill>
      <xdr:spPr>
        <a:xfrm>
          <a:off x="114301" y="5024915"/>
          <a:ext cx="7943849" cy="5652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103413</xdr:colOff>
      <xdr:row>59</xdr:row>
      <xdr:rowOff>4081</xdr:rowOff>
    </xdr:from>
    <xdr:to>
      <xdr:col>0</xdr:col>
      <xdr:colOff>8067674</xdr:colOff>
      <xdr:row>80</xdr:row>
      <xdr:rowOff>178019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174" t="16619" r="23019" b="27074"/>
        <a:stretch/>
      </xdr:blipFill>
      <xdr:spPr>
        <a:xfrm>
          <a:off x="103413" y="10681606"/>
          <a:ext cx="7964261" cy="39744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80</xdr:row>
      <xdr:rowOff>66674</xdr:rowOff>
    </xdr:from>
    <xdr:to>
      <xdr:col>0</xdr:col>
      <xdr:colOff>8077200</xdr:colOff>
      <xdr:row>110</xdr:row>
      <xdr:rowOff>33187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174" t="17364" r="22914" b="4998"/>
        <a:stretch/>
      </xdr:blipFill>
      <xdr:spPr>
        <a:xfrm>
          <a:off x="95250" y="14544674"/>
          <a:ext cx="7981950" cy="5395763"/>
        </a:xfrm>
        <a:prstGeom prst="rect">
          <a:avLst/>
        </a:prstGeom>
      </xdr:spPr>
    </xdr:pic>
    <xdr:clientData/>
  </xdr:twoCellAnchor>
  <xdr:twoCellAnchor editAs="oneCell">
    <xdr:from>
      <xdr:col>0</xdr:col>
      <xdr:colOff>89805</xdr:colOff>
      <xdr:row>110</xdr:row>
      <xdr:rowOff>36739</xdr:rowOff>
    </xdr:from>
    <xdr:to>
      <xdr:col>0</xdr:col>
      <xdr:colOff>8067674</xdr:colOff>
      <xdr:row>143</xdr:row>
      <xdr:rowOff>76200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070" t="12155" r="22810" b="10703"/>
        <a:stretch/>
      </xdr:blipFill>
      <xdr:spPr>
        <a:xfrm>
          <a:off x="89805" y="19943989"/>
          <a:ext cx="7977869" cy="601163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153</xdr:row>
      <xdr:rowOff>17689</xdr:rowOff>
    </xdr:from>
    <xdr:to>
      <xdr:col>0</xdr:col>
      <xdr:colOff>8010525</xdr:colOff>
      <xdr:row>182</xdr:row>
      <xdr:rowOff>163563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1965" t="12650" r="22810" b="10703"/>
        <a:stretch/>
      </xdr:blipFill>
      <xdr:spPr>
        <a:xfrm>
          <a:off x="123824" y="27706864"/>
          <a:ext cx="7886701" cy="5394149"/>
        </a:xfrm>
        <a:prstGeom prst="rect">
          <a:avLst/>
        </a:prstGeom>
      </xdr:spPr>
    </xdr:pic>
    <xdr:clientData/>
  </xdr:twoCellAnchor>
  <xdr:twoCellAnchor editAs="oneCell">
    <xdr:from>
      <xdr:col>0</xdr:col>
      <xdr:colOff>115660</xdr:colOff>
      <xdr:row>182</xdr:row>
      <xdr:rowOff>164648</xdr:rowOff>
    </xdr:from>
    <xdr:to>
      <xdr:col>0</xdr:col>
      <xdr:colOff>8020050</xdr:colOff>
      <xdr:row>202</xdr:row>
      <xdr:rowOff>137432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2070" t="31502" r="22705" b="17649"/>
        <a:stretch/>
      </xdr:blipFill>
      <xdr:spPr>
        <a:xfrm>
          <a:off x="115660" y="33102098"/>
          <a:ext cx="7904390" cy="359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168728</xdr:colOff>
      <xdr:row>204</xdr:row>
      <xdr:rowOff>61231</xdr:rowOff>
    </xdr:from>
    <xdr:to>
      <xdr:col>0</xdr:col>
      <xdr:colOff>8105775</xdr:colOff>
      <xdr:row>234</xdr:row>
      <xdr:rowOff>108340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965" t="14883" r="22810" b="7974"/>
        <a:stretch/>
      </xdr:blipFill>
      <xdr:spPr>
        <a:xfrm>
          <a:off x="168728" y="36980131"/>
          <a:ext cx="7937047" cy="5476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234</xdr:row>
      <xdr:rowOff>92528</xdr:rowOff>
    </xdr:from>
    <xdr:to>
      <xdr:col>0</xdr:col>
      <xdr:colOff>8134351</xdr:colOff>
      <xdr:row>275</xdr:row>
      <xdr:rowOff>47625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069" t="15379" r="22810" b="5742"/>
        <a:stretch/>
      </xdr:blipFill>
      <xdr:spPr>
        <a:xfrm>
          <a:off x="155121" y="42440678"/>
          <a:ext cx="7979230" cy="7375072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155120</xdr:colOff>
      <xdr:row>275</xdr:row>
      <xdr:rowOff>36740</xdr:rowOff>
    </xdr:from>
    <xdr:to>
      <xdr:col>0</xdr:col>
      <xdr:colOff>8105775</xdr:colOff>
      <xdr:row>302</xdr:row>
      <xdr:rowOff>151914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1755" t="16867" r="22601" b="12439"/>
        <a:stretch/>
      </xdr:blipFill>
      <xdr:spPr>
        <a:xfrm>
          <a:off x="155120" y="49804865"/>
          <a:ext cx="7950655" cy="500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111580</xdr:colOff>
      <xdr:row>306</xdr:row>
      <xdr:rowOff>31295</xdr:rowOff>
    </xdr:from>
    <xdr:to>
      <xdr:col>0</xdr:col>
      <xdr:colOff>8048626</xdr:colOff>
      <xdr:row>325</xdr:row>
      <xdr:rowOff>31296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069" t="17115" r="22810" b="34763"/>
        <a:stretch/>
      </xdr:blipFill>
      <xdr:spPr>
        <a:xfrm>
          <a:off x="111580" y="55409645"/>
          <a:ext cx="7937046" cy="3438526"/>
        </a:xfrm>
        <a:prstGeom prst="rect">
          <a:avLst/>
        </a:prstGeom>
      </xdr:spPr>
    </xdr:pic>
    <xdr:clientData/>
  </xdr:twoCellAnchor>
  <xdr:twoCellAnchor editAs="oneCell">
    <xdr:from>
      <xdr:col>0</xdr:col>
      <xdr:colOff>111580</xdr:colOff>
      <xdr:row>325</xdr:row>
      <xdr:rowOff>27213</xdr:rowOff>
    </xdr:from>
    <xdr:to>
      <xdr:col>0</xdr:col>
      <xdr:colOff>8048626</xdr:colOff>
      <xdr:row>355</xdr:row>
      <xdr:rowOff>105541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2069" t="14883" r="22914" b="8222"/>
        <a:stretch/>
      </xdr:blipFill>
      <xdr:spPr>
        <a:xfrm>
          <a:off x="111580" y="58844088"/>
          <a:ext cx="7937046" cy="55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357</xdr:row>
      <xdr:rowOff>54428</xdr:rowOff>
    </xdr:from>
    <xdr:to>
      <xdr:col>0</xdr:col>
      <xdr:colOff>7800975</xdr:colOff>
      <xdr:row>385</xdr:row>
      <xdr:rowOff>138605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2070" t="16371" r="22810" b="7478"/>
        <a:stretch/>
      </xdr:blipFill>
      <xdr:spPr>
        <a:xfrm>
          <a:off x="266700" y="64662503"/>
          <a:ext cx="7534275" cy="5151477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385</xdr:row>
      <xdr:rowOff>138794</xdr:rowOff>
    </xdr:from>
    <xdr:to>
      <xdr:col>0</xdr:col>
      <xdr:colOff>7829550</xdr:colOff>
      <xdr:row>407</xdr:row>
      <xdr:rowOff>85726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1965" t="20340" r="22914" b="14920"/>
        <a:stretch/>
      </xdr:blipFill>
      <xdr:spPr>
        <a:xfrm>
          <a:off x="409575" y="69814169"/>
          <a:ext cx="7419975" cy="3928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10</xdr:row>
      <xdr:rowOff>0</xdr:rowOff>
    </xdr:from>
    <xdr:to>
      <xdr:col>44</xdr:col>
      <xdr:colOff>70633</xdr:colOff>
      <xdr:row>18</xdr:row>
      <xdr:rowOff>10026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FA0FE7E-57F0-4391-A905-3AFBCEAE8DC3}"/>
            </a:ext>
          </a:extLst>
        </xdr:cNvPr>
        <xdr:cNvSpPr txBox="1"/>
      </xdr:nvSpPr>
      <xdr:spPr>
        <a:xfrm>
          <a:off x="25476868" y="2005263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11</xdr:row>
      <xdr:rowOff>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8844CF2A-AD92-47D1-8EEE-FAB3BAD434AA}"/>
            </a:ext>
          </a:extLst>
        </xdr:cNvPr>
        <xdr:cNvSpPr txBox="1"/>
      </xdr:nvSpPr>
      <xdr:spPr>
        <a:xfrm>
          <a:off x="15641411" y="1107622"/>
          <a:ext cx="4257835" cy="1959428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571500</xdr:colOff>
      <xdr:row>4</xdr:row>
      <xdr:rowOff>47625</xdr:rowOff>
    </xdr:from>
    <xdr:to>
      <xdr:col>14</xdr:col>
      <xdr:colOff>254000</xdr:colOff>
      <xdr:row>25</xdr:row>
      <xdr:rowOff>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4390114D-0571-4034-AAB1-F16C323DA5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79E0BCAE-D03C-489C-943A-5A65B279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6970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A1B8CEBD-C26E-4E82-B5B9-CAF3537C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7192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783E6D55-E0CC-4A98-A5F0-2CC352BA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47833"/>
          <a:ext cx="554591" cy="484739"/>
        </a:xfrm>
        <a:prstGeom prst="rect">
          <a:avLst/>
        </a:prstGeom>
      </xdr:spPr>
    </xdr:pic>
    <xdr:clientData/>
  </xdr:twoCellAnchor>
  <xdr:twoCellAnchor>
    <xdr:from>
      <xdr:col>12</xdr:col>
      <xdr:colOff>414618</xdr:colOff>
      <xdr:row>5</xdr:row>
      <xdr:rowOff>280146</xdr:rowOff>
    </xdr:from>
    <xdr:to>
      <xdr:col>18</xdr:col>
      <xdr:colOff>538443</xdr:colOff>
      <xdr:row>13</xdr:row>
      <xdr:rowOff>80542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9D5B0396-F0DB-4A3E-998C-4AD71EF259E7}"/>
            </a:ext>
          </a:extLst>
        </xdr:cNvPr>
        <xdr:cNvSpPr txBox="1"/>
      </xdr:nvSpPr>
      <xdr:spPr>
        <a:xfrm>
          <a:off x="7418294" y="1658470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9</xdr:row>
      <xdr:rowOff>0</xdr:rowOff>
    </xdr:from>
    <xdr:to>
      <xdr:col>44</xdr:col>
      <xdr:colOff>89775</xdr:colOff>
      <xdr:row>17</xdr:row>
      <xdr:rowOff>185031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468DA2C-7809-4EA9-B14C-1E0EEDF0D333}"/>
            </a:ext>
          </a:extLst>
        </xdr:cNvPr>
        <xdr:cNvSpPr txBox="1"/>
      </xdr:nvSpPr>
      <xdr:spPr>
        <a:xfrm>
          <a:off x="25215273" y="1939636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11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40433C9F-AE45-4DED-BA35-2BE46DE1B0B5}"/>
            </a:ext>
          </a:extLst>
        </xdr:cNvPr>
        <xdr:cNvSpPr txBox="1"/>
      </xdr:nvSpPr>
      <xdr:spPr>
        <a:xfrm>
          <a:off x="15879536" y="1107622"/>
          <a:ext cx="4257835" cy="1768928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373061</xdr:colOff>
      <xdr:row>4</xdr:row>
      <xdr:rowOff>96836</xdr:rowOff>
    </xdr:from>
    <xdr:to>
      <xdr:col>14</xdr:col>
      <xdr:colOff>412750</xdr:colOff>
      <xdr:row>27</xdr:row>
      <xdr:rowOff>158750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2A0410AB-7C5E-4DCC-982E-0C95E2EF1E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91;&#3634;&#3609;&#3623;&#3636;&#3594;&#3634;&#3585;&#3634;&#3619;63\&#3591;&#3634;&#3609;&#3611;&#3619;&#3632;&#3592;&#3635;&#3594;&#3633;&#3657;&#3609;\&#3649;&#3610;&#3610;&#3611;&#3619;&#3632;&#3648;&#3617;&#3636;&#3609;&#3629;&#3656;&#3634;&#3609;&#3588;&#3636;&#3604;%20&#3588;&#3640;&#3603;&#3621;&#3633;&#3585;&#3625;&#3603;&#3632;%20&#3626;&#3617;&#3619;&#3619;&#3606;&#3609;&#3632;%20&#3609;.&#3619;\&#3649;&#3610;&#3610;&#3610;&#3633;&#3609;&#3607;&#3638;&#3585;&#3588;&#3640;&#3603;&#3621;&#3633;&#3585;&#3625;&#3603;&#3632;&#3629;&#3633;&#3609;&#3614;&#3638;&#3591;&#3611;&#3619;&#3632;&#3626;&#3591;&#3588;&#36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แนะนำ"/>
      <sheetName val="ข้อมูลพื้นฐาน"/>
      <sheetName val="ข้อมูลนักเรียน"/>
      <sheetName val="บันทึกข้อความ (ภาคเรียน1)"/>
      <sheetName val="สรุปรวม 1 (เทอม1)"/>
      <sheetName val="สรุปรวม 2 (เทอม1)"/>
      <sheetName val="บันทึกข้อความ (ภาคเรียน2)"/>
      <sheetName val="สรุปรวม 1 (เทอม2)"/>
      <sheetName val="สรุปรวม 2 (เทอม2)"/>
      <sheetName val="บันทึกข้อความ (สรุปทั้งปี)"/>
      <sheetName val="สรุปรวมรายปี 1"/>
      <sheetName val="สรุปรวมรายปี 2"/>
      <sheetName val="คุณลักษณะข้อที่ 1"/>
      <sheetName val="คุณลักษณะข้อที่ 2"/>
      <sheetName val="คุณลักษณะข้อที่ 3"/>
      <sheetName val="คุณลักษณะข้อที่ 4"/>
      <sheetName val="คุณลักษณะข้อที่ 5"/>
      <sheetName val="คุณลักษณะข้อที่ 6"/>
      <sheetName val="คุณลักษณะข้อที่ 7"/>
      <sheetName val="คุณลักษณะข้อที่ 8"/>
    </sheetNames>
    <sheetDataSet>
      <sheetData sheetId="0"/>
      <sheetData sheetId="1">
        <row r="7">
          <cell r="D7" t="str">
            <v>โรงเรียนของเราน่าอยู่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zoomScale="70" zoomScaleNormal="70" workbookViewId="0">
      <selection activeCell="M11" sqref="M11"/>
    </sheetView>
  </sheetViews>
  <sheetFormatPr defaultColWidth="9" defaultRowHeight="24" x14ac:dyDescent="0.55000000000000004"/>
  <cols>
    <col min="1" max="8" width="9" style="1"/>
    <col min="9" max="9" width="21.75" style="1" customWidth="1"/>
    <col min="10" max="16384" width="9" style="1"/>
  </cols>
  <sheetData>
    <row r="1" spans="1:9" ht="35.25" customHeight="1" x14ac:dyDescent="0.55000000000000004">
      <c r="A1" s="104" t="s">
        <v>135</v>
      </c>
      <c r="B1" s="104"/>
      <c r="C1" s="104"/>
      <c r="D1" s="104"/>
      <c r="E1" s="104"/>
      <c r="F1" s="104"/>
      <c r="G1" s="104"/>
      <c r="H1" s="104"/>
      <c r="I1" s="104"/>
    </row>
    <row r="2" spans="1:9" ht="46.9" customHeight="1" x14ac:dyDescent="0.55000000000000004">
      <c r="A2" s="103" t="s">
        <v>0</v>
      </c>
      <c r="B2" s="103"/>
      <c r="C2" s="103"/>
      <c r="D2" s="103"/>
      <c r="E2" s="103"/>
      <c r="F2" s="103"/>
      <c r="G2" s="103"/>
      <c r="H2" s="103"/>
      <c r="I2" s="103"/>
    </row>
    <row r="3" spans="1:9" x14ac:dyDescent="0.55000000000000004">
      <c r="A3" s="102" t="s">
        <v>1</v>
      </c>
      <c r="B3" s="102"/>
      <c r="C3" s="102"/>
      <c r="D3" s="102"/>
      <c r="E3" s="102"/>
      <c r="F3" s="102"/>
      <c r="G3" s="102"/>
      <c r="H3" s="102"/>
      <c r="I3" s="102"/>
    </row>
    <row r="4" spans="1:9" ht="28.5" customHeight="1" x14ac:dyDescent="0.55000000000000004">
      <c r="A4" s="102" t="s">
        <v>2</v>
      </c>
      <c r="B4" s="102"/>
      <c r="C4" s="102"/>
      <c r="D4" s="102"/>
      <c r="E4" s="102"/>
      <c r="F4" s="102"/>
      <c r="G4" s="102"/>
      <c r="H4" s="102"/>
      <c r="I4" s="102"/>
    </row>
    <row r="5" spans="1:9" ht="49.9" customHeight="1" x14ac:dyDescent="0.55000000000000004">
      <c r="A5" s="103" t="s">
        <v>158</v>
      </c>
      <c r="B5" s="103"/>
      <c r="C5" s="103"/>
      <c r="D5" s="103"/>
      <c r="E5" s="103"/>
      <c r="F5" s="103"/>
      <c r="G5" s="103"/>
      <c r="H5" s="103"/>
      <c r="I5" s="103"/>
    </row>
    <row r="6" spans="1:9" x14ac:dyDescent="0.55000000000000004">
      <c r="A6" s="103" t="s">
        <v>157</v>
      </c>
      <c r="B6" s="103"/>
      <c r="C6" s="103"/>
      <c r="D6" s="103"/>
      <c r="E6" s="103"/>
      <c r="F6" s="103"/>
      <c r="G6" s="103"/>
      <c r="H6" s="103"/>
      <c r="I6" s="103"/>
    </row>
    <row r="7" spans="1:9" ht="28.5" customHeight="1" x14ac:dyDescent="0.55000000000000004">
      <c r="A7" s="103" t="s">
        <v>3</v>
      </c>
      <c r="B7" s="103"/>
      <c r="C7" s="103"/>
      <c r="D7" s="103"/>
      <c r="E7" s="103"/>
      <c r="F7" s="103"/>
      <c r="G7" s="103"/>
      <c r="H7" s="103"/>
      <c r="I7" s="103"/>
    </row>
    <row r="8" spans="1:9" ht="28.5" customHeight="1" x14ac:dyDescent="0.55000000000000004">
      <c r="A8" s="102" t="s">
        <v>4</v>
      </c>
      <c r="B8" s="102"/>
      <c r="C8" s="102"/>
      <c r="D8" s="102"/>
      <c r="E8" s="102"/>
      <c r="F8" s="102"/>
      <c r="G8" s="102"/>
      <c r="H8" s="102"/>
      <c r="I8" s="102"/>
    </row>
    <row r="9" spans="1:9" ht="28.5" customHeight="1" x14ac:dyDescent="0.55000000000000004">
      <c r="A9" s="102" t="s">
        <v>5</v>
      </c>
      <c r="B9" s="102"/>
      <c r="C9" s="102"/>
      <c r="D9" s="102"/>
      <c r="E9" s="102"/>
      <c r="F9" s="102"/>
      <c r="G9" s="102"/>
      <c r="H9" s="102"/>
      <c r="I9" s="102"/>
    </row>
    <row r="10" spans="1:9" ht="28.5" customHeight="1" x14ac:dyDescent="0.55000000000000004">
      <c r="A10" s="102" t="s">
        <v>6</v>
      </c>
      <c r="B10" s="102"/>
      <c r="C10" s="102"/>
      <c r="D10" s="102"/>
      <c r="E10" s="102"/>
      <c r="F10" s="102"/>
      <c r="G10" s="102"/>
      <c r="H10" s="102"/>
      <c r="I10" s="102"/>
    </row>
    <row r="11" spans="1:9" ht="28.5" customHeight="1" x14ac:dyDescent="0.55000000000000004">
      <c r="A11" s="102" t="s">
        <v>7</v>
      </c>
      <c r="B11" s="102"/>
      <c r="C11" s="102"/>
      <c r="D11" s="102"/>
      <c r="E11" s="102"/>
      <c r="F11" s="102"/>
      <c r="G11" s="102"/>
      <c r="H11" s="102"/>
      <c r="I11" s="102"/>
    </row>
    <row r="12" spans="1:9" ht="28.5" customHeight="1" x14ac:dyDescent="0.55000000000000004">
      <c r="A12" s="102" t="s">
        <v>8</v>
      </c>
      <c r="B12" s="102"/>
      <c r="C12" s="102"/>
      <c r="D12" s="102"/>
      <c r="E12" s="102"/>
      <c r="F12" s="102"/>
      <c r="G12" s="102"/>
      <c r="H12" s="102"/>
      <c r="I12" s="102"/>
    </row>
    <row r="13" spans="1:9" ht="28.5" customHeight="1" x14ac:dyDescent="0.55000000000000004">
      <c r="A13" s="102" t="s">
        <v>9</v>
      </c>
      <c r="B13" s="102"/>
      <c r="C13" s="102"/>
      <c r="D13" s="102"/>
      <c r="E13" s="102"/>
      <c r="F13" s="102"/>
      <c r="G13" s="102"/>
      <c r="H13" s="102"/>
      <c r="I13" s="102"/>
    </row>
    <row r="14" spans="1:9" ht="28.5" customHeight="1" x14ac:dyDescent="0.55000000000000004">
      <c r="A14" s="2"/>
      <c r="B14" s="2"/>
      <c r="C14" s="2"/>
      <c r="D14" s="2"/>
      <c r="E14" s="2"/>
      <c r="F14" s="2"/>
      <c r="G14" s="2"/>
    </row>
    <row r="15" spans="1:9" ht="28.5" customHeight="1" x14ac:dyDescent="0.55000000000000004">
      <c r="A15" s="2"/>
      <c r="B15" s="2"/>
      <c r="C15" s="2"/>
      <c r="D15" s="2"/>
      <c r="E15" s="2"/>
      <c r="F15" s="2"/>
      <c r="G15" s="2"/>
    </row>
    <row r="16" spans="1:9" ht="28.5" customHeight="1" x14ac:dyDescent="0.55000000000000004">
      <c r="A16" s="2"/>
      <c r="B16" s="2"/>
      <c r="C16" s="2"/>
      <c r="D16" s="2"/>
      <c r="E16" s="2"/>
      <c r="F16" s="2"/>
      <c r="G16" s="2"/>
    </row>
    <row r="17" spans="1:7" ht="28.5" customHeight="1" x14ac:dyDescent="0.55000000000000004">
      <c r="A17" s="2"/>
      <c r="B17" s="2"/>
      <c r="C17" s="2"/>
      <c r="D17" s="2"/>
      <c r="E17" s="2"/>
      <c r="F17" s="2"/>
      <c r="G17" s="2"/>
    </row>
    <row r="18" spans="1:7" x14ac:dyDescent="0.55000000000000004">
      <c r="A18" s="2"/>
      <c r="B18" s="2"/>
      <c r="C18" s="2"/>
      <c r="D18" s="2"/>
      <c r="E18" s="2"/>
      <c r="F18" s="2"/>
      <c r="G18" s="2"/>
    </row>
    <row r="19" spans="1:7" x14ac:dyDescent="0.55000000000000004">
      <c r="A19" s="2"/>
      <c r="B19" s="2"/>
      <c r="C19" s="2"/>
      <c r="D19" s="2"/>
      <c r="E19" s="2"/>
      <c r="F19" s="2"/>
      <c r="G19" s="2"/>
    </row>
    <row r="20" spans="1:7" x14ac:dyDescent="0.55000000000000004">
      <c r="A20" s="2"/>
      <c r="B20" s="2"/>
      <c r="C20" s="2"/>
      <c r="D20" s="2"/>
      <c r="E20" s="2"/>
      <c r="F20" s="2"/>
      <c r="G20" s="2"/>
    </row>
    <row r="21" spans="1:7" x14ac:dyDescent="0.55000000000000004">
      <c r="A21" s="2"/>
      <c r="B21" s="2"/>
      <c r="C21" s="2"/>
      <c r="D21" s="2"/>
      <c r="E21" s="2"/>
      <c r="F21" s="2"/>
      <c r="G21" s="2"/>
    </row>
  </sheetData>
  <mergeCells count="13">
    <mergeCell ref="A6:I6"/>
    <mergeCell ref="A1:I1"/>
    <mergeCell ref="A2:I2"/>
    <mergeCell ref="A3:I3"/>
    <mergeCell ref="A4:I4"/>
    <mergeCell ref="A5:I5"/>
    <mergeCell ref="A13:I13"/>
    <mergeCell ref="A7:I7"/>
    <mergeCell ref="A8:I8"/>
    <mergeCell ref="A9:I9"/>
    <mergeCell ref="A10:I10"/>
    <mergeCell ref="A11:I11"/>
    <mergeCell ref="A12:I1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5BDD3-B37E-4FB5-B4E3-6823BB62D78C}">
  <sheetPr>
    <tabColor rgb="FF92D050"/>
    <pageSetUpPr fitToPage="1"/>
  </sheetPr>
  <dimension ref="A1:L35"/>
  <sheetViews>
    <sheetView view="pageBreakPreview" topLeftCell="A7" zoomScale="85" zoomScaleNormal="85" zoomScaleSheetLayoutView="85" workbookViewId="0">
      <selection activeCell="E14" sqref="E14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30" t="s">
        <v>28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12" ht="25.5" customHeight="1" x14ac:dyDescent="0.55000000000000004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172</v>
      </c>
      <c r="B5" s="69"/>
      <c r="C5" s="69"/>
      <c r="D5" s="69"/>
      <c r="E5" s="70" t="s">
        <v>136</v>
      </c>
      <c r="F5" s="131" t="s">
        <v>175</v>
      </c>
      <c r="G5" s="131"/>
      <c r="H5" s="131"/>
      <c r="I5" s="131"/>
      <c r="J5" s="131"/>
      <c r="K5" s="131"/>
      <c r="L5" s="131"/>
    </row>
    <row r="6" spans="1:12" ht="27" customHeight="1" x14ac:dyDescent="0.7">
      <c r="A6" s="71" t="s">
        <v>164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161</v>
      </c>
    </row>
    <row r="8" spans="1:12" ht="7.15" customHeight="1" x14ac:dyDescent="0.55000000000000004"/>
    <row r="9" spans="1:12" ht="70.5" customHeight="1" x14ac:dyDescent="0.55000000000000004">
      <c r="A9" s="132" t="s">
        <v>173</v>
      </c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33" t="s">
        <v>137</v>
      </c>
      <c r="B11" s="133"/>
      <c r="C11" s="133"/>
      <c r="D11" s="134" t="s">
        <v>29</v>
      </c>
      <c r="E11" s="135" t="s">
        <v>30</v>
      </c>
      <c r="F11" s="135"/>
      <c r="G11" s="135"/>
      <c r="H11" s="135"/>
      <c r="I11" s="135"/>
      <c r="J11" s="135"/>
      <c r="K11" s="135"/>
      <c r="L11" s="135"/>
    </row>
    <row r="12" spans="1:12" ht="22.5" customHeight="1" x14ac:dyDescent="0.55000000000000004">
      <c r="A12" s="133"/>
      <c r="B12" s="133"/>
      <c r="C12" s="133"/>
      <c r="D12" s="134"/>
      <c r="E12" s="135" t="s">
        <v>31</v>
      </c>
      <c r="F12" s="135"/>
      <c r="G12" s="135" t="s">
        <v>32</v>
      </c>
      <c r="H12" s="135"/>
      <c r="I12" s="135" t="s">
        <v>33</v>
      </c>
      <c r="J12" s="135"/>
      <c r="K12" s="135" t="s">
        <v>34</v>
      </c>
      <c r="L12" s="135"/>
    </row>
    <row r="13" spans="1:12" x14ac:dyDescent="0.55000000000000004">
      <c r="A13" s="133"/>
      <c r="B13" s="133"/>
      <c r="C13" s="133"/>
      <c r="D13" s="134"/>
      <c r="E13" s="66" t="s">
        <v>35</v>
      </c>
      <c r="F13" s="66" t="s">
        <v>36</v>
      </c>
      <c r="G13" s="66" t="s">
        <v>35</v>
      </c>
      <c r="H13" s="66" t="s">
        <v>36</v>
      </c>
      <c r="I13" s="66" t="s">
        <v>35</v>
      </c>
      <c r="J13" s="66" t="s">
        <v>36</v>
      </c>
      <c r="K13" s="66" t="s">
        <v>35</v>
      </c>
      <c r="L13" s="66" t="s">
        <v>36</v>
      </c>
    </row>
    <row r="14" spans="1:12" x14ac:dyDescent="0.55000000000000004">
      <c r="A14" s="77" t="s">
        <v>138</v>
      </c>
      <c r="B14" s="78"/>
      <c r="C14" s="78"/>
      <c r="D14" s="79">
        <v>20</v>
      </c>
      <c r="E14" s="79">
        <f>'สรุปภาพรวม 1 (รายปี)'!I49</f>
        <v>0</v>
      </c>
      <c r="F14" s="80">
        <f>(E14*100)/$D$14</f>
        <v>0</v>
      </c>
      <c r="G14" s="79">
        <f>'สรุปภาพรวม 1 (รายปี)'!I48</f>
        <v>3</v>
      </c>
      <c r="H14" s="80">
        <f>(G14*100)/$D$14</f>
        <v>15</v>
      </c>
      <c r="I14" s="79">
        <f>'สรุปภาพรวม 1 (รายปี)'!I47</f>
        <v>14</v>
      </c>
      <c r="J14" s="80">
        <f>(I14*100)/$D$14</f>
        <v>70</v>
      </c>
      <c r="K14" s="79">
        <f>'สรุปภาพรวม 1 (รายปี)'!I46</f>
        <v>3</v>
      </c>
      <c r="L14" s="80">
        <f>(K14*100)/$D$14</f>
        <v>15</v>
      </c>
    </row>
    <row r="15" spans="1:12" x14ac:dyDescent="0.55000000000000004">
      <c r="A15" s="77" t="s">
        <v>139</v>
      </c>
      <c r="B15" s="78"/>
      <c r="C15" s="78"/>
      <c r="D15" s="79">
        <v>20</v>
      </c>
      <c r="E15" s="79">
        <f>'สรุปภาพรวม 1 (รายปี)'!N49</f>
        <v>0</v>
      </c>
      <c r="F15" s="80">
        <f t="shared" ref="F15:H18" si="0">(E15*100)/$D$14</f>
        <v>0</v>
      </c>
      <c r="G15" s="79">
        <f>'สรุปภาพรวม 1 (รายปี)'!N48</f>
        <v>9</v>
      </c>
      <c r="H15" s="80">
        <f t="shared" si="0"/>
        <v>45</v>
      </c>
      <c r="I15" s="79">
        <f>'สรุปภาพรวม 1 (รายปี)'!N47</f>
        <v>5</v>
      </c>
      <c r="J15" s="80">
        <f t="shared" ref="J15:J18" si="1">(I15*100)/$D$14</f>
        <v>25</v>
      </c>
      <c r="K15" s="79">
        <f>'สรุปภาพรวม 1 (รายปี)'!N46</f>
        <v>6</v>
      </c>
      <c r="L15" s="80">
        <f t="shared" ref="L15:L18" si="2">(K15*100)/$D$14</f>
        <v>30</v>
      </c>
    </row>
    <row r="16" spans="1:12" x14ac:dyDescent="0.55000000000000004">
      <c r="A16" s="77" t="s">
        <v>140</v>
      </c>
      <c r="B16" s="78"/>
      <c r="C16" s="78"/>
      <c r="D16" s="79">
        <v>20</v>
      </c>
      <c r="E16" s="79">
        <f>'สรุปภาพรวม 1 (รายปี)'!S49</f>
        <v>0</v>
      </c>
      <c r="F16" s="80">
        <f t="shared" si="0"/>
        <v>0</v>
      </c>
      <c r="G16" s="79">
        <f>'สรุปภาพรวม 1 (รายปี)'!S48</f>
        <v>4</v>
      </c>
      <c r="H16" s="80">
        <f t="shared" si="0"/>
        <v>20</v>
      </c>
      <c r="I16" s="79">
        <f>'สรุปภาพรวม 1 (รายปี)'!S47</f>
        <v>8</v>
      </c>
      <c r="J16" s="80">
        <f t="shared" si="1"/>
        <v>40</v>
      </c>
      <c r="K16" s="79">
        <f>'สรุปภาพรวม 1 (รายปี)'!S46</f>
        <v>8</v>
      </c>
      <c r="L16" s="80">
        <f t="shared" si="2"/>
        <v>40</v>
      </c>
    </row>
    <row r="17" spans="1:12" x14ac:dyDescent="0.55000000000000004">
      <c r="A17" s="77" t="s">
        <v>141</v>
      </c>
      <c r="B17" s="78"/>
      <c r="C17" s="78"/>
      <c r="D17" s="79">
        <v>20</v>
      </c>
      <c r="E17" s="79">
        <f>'สรุปภาพรวม 1 (รายปี)'!AB49</f>
        <v>0</v>
      </c>
      <c r="F17" s="80">
        <f t="shared" si="0"/>
        <v>0</v>
      </c>
      <c r="G17" s="79">
        <f>'สรุปภาพรวม 1 (รายปี)'!AB48</f>
        <v>1</v>
      </c>
      <c r="H17" s="80">
        <f t="shared" si="0"/>
        <v>5</v>
      </c>
      <c r="I17" s="79">
        <f>'สรุปภาพรวม 1 (รายปี)'!AB47</f>
        <v>13</v>
      </c>
      <c r="J17" s="80">
        <f t="shared" si="1"/>
        <v>65</v>
      </c>
      <c r="K17" s="79">
        <f>'สรุปภาพรวม 1 (รายปี)'!AB46</f>
        <v>6</v>
      </c>
      <c r="L17" s="80">
        <f t="shared" si="2"/>
        <v>30</v>
      </c>
    </row>
    <row r="18" spans="1:12" x14ac:dyDescent="0.55000000000000004">
      <c r="A18" s="77" t="s">
        <v>142</v>
      </c>
      <c r="B18" s="78"/>
      <c r="C18" s="78"/>
      <c r="D18" s="79">
        <v>20</v>
      </c>
      <c r="E18" s="79">
        <f>'สรุปภาพรวม 1 (รายปี)'!AG49</f>
        <v>0</v>
      </c>
      <c r="F18" s="80">
        <f t="shared" si="0"/>
        <v>0</v>
      </c>
      <c r="G18" s="79">
        <f>'สรุปภาพรวม 1 (รายปี)'!AG48</f>
        <v>11</v>
      </c>
      <c r="H18" s="80">
        <f t="shared" si="0"/>
        <v>55</v>
      </c>
      <c r="I18" s="79">
        <f>'สรุปภาพรวม 1 (รายปี)'!AG47</f>
        <v>9</v>
      </c>
      <c r="J18" s="80">
        <f t="shared" si="1"/>
        <v>45</v>
      </c>
      <c r="K18" s="79">
        <f>'สรุปภาพรวม 1 (รายปี)'!AG46</f>
        <v>0</v>
      </c>
      <c r="L18" s="80">
        <f t="shared" si="2"/>
        <v>0</v>
      </c>
    </row>
    <row r="19" spans="1:12" ht="24.75" customHeight="1" x14ac:dyDescent="0.55000000000000004">
      <c r="A19" s="126" t="s">
        <v>37</v>
      </c>
      <c r="B19" s="126"/>
      <c r="C19" s="126"/>
      <c r="D19" s="126"/>
      <c r="E19" s="126"/>
      <c r="F19" s="126"/>
      <c r="G19" s="126"/>
      <c r="H19" s="126"/>
      <c r="I19" s="126">
        <f>'สรุปภาพรวม 1 (รายปี)'!AJ47+'สรุปภาพรวม 1 (รายปี)'!AJ46</f>
        <v>15</v>
      </c>
      <c r="J19" s="126"/>
      <c r="K19" s="126"/>
      <c r="L19" s="126"/>
    </row>
    <row r="20" spans="1:12" ht="24.75" customHeight="1" x14ac:dyDescent="0.55000000000000004">
      <c r="A20" s="126" t="s">
        <v>38</v>
      </c>
      <c r="B20" s="126"/>
      <c r="C20" s="126"/>
      <c r="D20" s="126"/>
      <c r="E20" s="126"/>
      <c r="F20" s="126"/>
      <c r="G20" s="126"/>
      <c r="H20" s="126"/>
      <c r="I20" s="127">
        <f>(I19*100)/D14</f>
        <v>75</v>
      </c>
      <c r="J20" s="127"/>
      <c r="K20" s="127"/>
      <c r="L20" s="127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28" t="s">
        <v>40</v>
      </c>
      <c r="F24" s="128"/>
      <c r="G24" s="128"/>
      <c r="H24" s="128"/>
      <c r="I24" s="128"/>
      <c r="J24" s="128"/>
      <c r="K24" s="58"/>
      <c r="L24" s="58"/>
    </row>
    <row r="25" spans="1:12" ht="23.45" customHeight="1" x14ac:dyDescent="0.55000000000000004">
      <c r="E25" s="128" t="s">
        <v>165</v>
      </c>
      <c r="F25" s="128"/>
      <c r="G25" s="128"/>
      <c r="H25" s="128"/>
      <c r="I25" s="128"/>
      <c r="J25" s="128"/>
      <c r="K25" s="58"/>
      <c r="L25" s="58"/>
    </row>
    <row r="26" spans="1:12" ht="23.45" customHeight="1" x14ac:dyDescent="0.55000000000000004">
      <c r="E26" s="128" t="str">
        <f>ข้อมูลพื้นฐาน!D9</f>
        <v>ครูประจำชั้น</v>
      </c>
      <c r="F26" s="128"/>
      <c r="G26" s="128"/>
      <c r="H26" s="128"/>
      <c r="I26" s="128"/>
      <c r="J26" s="128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29" t="s">
        <v>42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</row>
    <row r="31" spans="1:12" ht="7.15" customHeight="1" x14ac:dyDescent="0.55000000000000004"/>
    <row r="32" spans="1:12" ht="23.45" customHeight="1" x14ac:dyDescent="0.55000000000000004">
      <c r="E32" s="128" t="s">
        <v>40</v>
      </c>
      <c r="F32" s="128"/>
      <c r="G32" s="128"/>
      <c r="H32" s="128"/>
      <c r="I32" s="128"/>
      <c r="J32" s="128"/>
    </row>
    <row r="33" spans="5:10" ht="23.45" customHeight="1" x14ac:dyDescent="0.55000000000000004">
      <c r="E33" s="128" t="s">
        <v>163</v>
      </c>
      <c r="F33" s="128"/>
      <c r="G33" s="128"/>
      <c r="H33" s="128"/>
      <c r="I33" s="128"/>
      <c r="J33" s="128"/>
    </row>
    <row r="34" spans="5:10" ht="23.45" customHeight="1" x14ac:dyDescent="0.55000000000000004">
      <c r="E34" s="128" t="str">
        <f>ข้อมูลพื้นฐาน!D11</f>
        <v>ผู้อำนวยการโรงเรียน</v>
      </c>
      <c r="F34" s="128"/>
      <c r="G34" s="128"/>
      <c r="H34" s="128"/>
      <c r="I34" s="128"/>
      <c r="J34" s="128"/>
    </row>
    <row r="35" spans="5:10" ht="7.15" customHeight="1" x14ac:dyDescent="0.55000000000000004"/>
  </sheetData>
  <mergeCells count="21">
    <mergeCell ref="E25:J25"/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24:J24"/>
    <mergeCell ref="E26:J26"/>
    <mergeCell ref="A30:L30"/>
    <mergeCell ref="E32:J32"/>
    <mergeCell ref="E33:J33"/>
    <mergeCell ref="E34:J34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AK49"/>
  <sheetViews>
    <sheetView view="pageBreakPreview" topLeftCell="A16" zoomScale="69" zoomScaleNormal="85" zoomScaleSheetLayoutView="69" workbookViewId="0">
      <selection activeCell="D39" sqref="D39"/>
    </sheetView>
  </sheetViews>
  <sheetFormatPr defaultColWidth="7.75" defaultRowHeight="24" x14ac:dyDescent="0.55000000000000004"/>
  <cols>
    <col min="1" max="1" width="6.875" style="1" customWidth="1"/>
    <col min="2" max="2" width="26.875" style="1" customWidth="1"/>
    <col min="3" max="6" width="8.5" style="1" customWidth="1"/>
    <col min="7" max="7" width="6.5" style="1" customWidth="1"/>
    <col min="8" max="8" width="5.75" style="1" customWidth="1"/>
    <col min="9" max="9" width="11" style="1" bestFit="1" customWidth="1"/>
    <col min="10" max="11" width="8.5" style="1" customWidth="1"/>
    <col min="12" max="12" width="6.5" style="1" customWidth="1"/>
    <col min="13" max="13" width="4.75" style="1" bestFit="1" customWidth="1"/>
    <col min="14" max="14" width="11" style="1" bestFit="1" customWidth="1"/>
    <col min="15" max="16" width="8.5" style="1" customWidth="1"/>
    <col min="17" max="17" width="7.625" style="1" customWidth="1"/>
    <col min="18" max="18" width="4.75" style="1" bestFit="1" customWidth="1"/>
    <col min="19" max="19" width="11" style="1" bestFit="1" customWidth="1"/>
    <col min="20" max="25" width="8.5" style="1" customWidth="1"/>
    <col min="26" max="26" width="6.5" style="1" customWidth="1"/>
    <col min="27" max="27" width="4.75" style="1" bestFit="1" customWidth="1"/>
    <col min="28" max="28" width="11" style="1" bestFit="1" customWidth="1"/>
    <col min="29" max="30" width="8.5" style="1" customWidth="1"/>
    <col min="31" max="31" width="6.5" style="1" customWidth="1"/>
    <col min="32" max="32" width="4.75" style="1" bestFit="1" customWidth="1"/>
    <col min="33" max="33" width="11" style="1" bestFit="1" customWidth="1"/>
    <col min="34" max="34" width="14.125" style="1" bestFit="1" customWidth="1"/>
    <col min="35" max="35" width="14.25" style="1" customWidth="1"/>
    <col min="36" max="36" width="13.875" style="1" customWidth="1"/>
    <col min="37" max="16384" width="7.75" style="1"/>
  </cols>
  <sheetData>
    <row r="1" spans="1:36" ht="27.75" x14ac:dyDescent="0.55000000000000004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</row>
    <row r="2" spans="1:36" s="38" customFormat="1" ht="27.75" x14ac:dyDescent="0.65">
      <c r="A2" s="151" t="str">
        <f>ข้อมูลพื้นฐาน!D4</f>
        <v>ชั้นประถมศึกษาปีที่ 1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6" t="str">
        <f>ข้อมูลพื้นฐาน!D6</f>
        <v>ปีการศึกษา 2565</v>
      </c>
      <c r="S2" s="156"/>
      <c r="T2" s="156"/>
      <c r="U2" s="15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36" s="38" customFormat="1" ht="27.75" x14ac:dyDescent="0.65">
      <c r="A3" s="157" t="str">
        <f>ข้อมูลพื้นฐาน!D7</f>
        <v>โรงเรียนบ้านกุดโบสถ์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ht="24.6" customHeight="1" x14ac:dyDescent="0.55000000000000004">
      <c r="A5" s="145" t="s">
        <v>43</v>
      </c>
      <c r="B5" s="146" t="s">
        <v>27</v>
      </c>
      <c r="C5" s="140" t="s">
        <v>134</v>
      </c>
      <c r="D5" s="140"/>
      <c r="E5" s="140"/>
      <c r="F5" s="140"/>
      <c r="G5" s="136" t="s">
        <v>44</v>
      </c>
      <c r="H5" s="137" t="s">
        <v>45</v>
      </c>
      <c r="I5" s="138" t="s">
        <v>46</v>
      </c>
      <c r="J5" s="140" t="s">
        <v>133</v>
      </c>
      <c r="K5" s="140"/>
      <c r="L5" s="136" t="s">
        <v>44</v>
      </c>
      <c r="M5" s="137" t="s">
        <v>45</v>
      </c>
      <c r="N5" s="138" t="s">
        <v>46</v>
      </c>
      <c r="O5" s="140" t="s">
        <v>132</v>
      </c>
      <c r="P5" s="140"/>
      <c r="Q5" s="136" t="s">
        <v>44</v>
      </c>
      <c r="R5" s="137" t="s">
        <v>45</v>
      </c>
      <c r="S5" s="138" t="s">
        <v>46</v>
      </c>
      <c r="T5" s="140" t="s">
        <v>131</v>
      </c>
      <c r="U5" s="140"/>
      <c r="V5" s="140"/>
      <c r="W5" s="140"/>
      <c r="X5" s="140"/>
      <c r="Y5" s="140"/>
      <c r="Z5" s="136" t="s">
        <v>44</v>
      </c>
      <c r="AA5" s="137" t="s">
        <v>45</v>
      </c>
      <c r="AB5" s="138" t="s">
        <v>46</v>
      </c>
      <c r="AC5" s="140" t="s">
        <v>130</v>
      </c>
      <c r="AD5" s="140"/>
      <c r="AE5" s="136" t="s">
        <v>44</v>
      </c>
      <c r="AF5" s="137" t="s">
        <v>45</v>
      </c>
      <c r="AG5" s="138" t="s">
        <v>46</v>
      </c>
      <c r="AH5" s="153" t="s">
        <v>143</v>
      </c>
      <c r="AI5" s="154" t="s">
        <v>144</v>
      </c>
      <c r="AJ5" s="155" t="s">
        <v>46</v>
      </c>
    </row>
    <row r="6" spans="1:36" ht="12.6" customHeight="1" x14ac:dyDescent="0.55000000000000004">
      <c r="A6" s="145"/>
      <c r="B6" s="146"/>
      <c r="C6" s="139" t="s">
        <v>124</v>
      </c>
      <c r="D6" s="139" t="s">
        <v>129</v>
      </c>
      <c r="E6" s="139" t="s">
        <v>125</v>
      </c>
      <c r="F6" s="139" t="s">
        <v>126</v>
      </c>
      <c r="G6" s="136"/>
      <c r="H6" s="137"/>
      <c r="I6" s="138"/>
      <c r="J6" s="139" t="s">
        <v>124</v>
      </c>
      <c r="K6" s="139" t="s">
        <v>129</v>
      </c>
      <c r="L6" s="136"/>
      <c r="M6" s="137"/>
      <c r="N6" s="138"/>
      <c r="O6" s="139" t="s">
        <v>124</v>
      </c>
      <c r="P6" s="139" t="s">
        <v>129</v>
      </c>
      <c r="Q6" s="136"/>
      <c r="R6" s="137"/>
      <c r="S6" s="138"/>
      <c r="T6" s="139" t="s">
        <v>124</v>
      </c>
      <c r="U6" s="139" t="s">
        <v>129</v>
      </c>
      <c r="V6" s="139" t="s">
        <v>125</v>
      </c>
      <c r="W6" s="139" t="s">
        <v>126</v>
      </c>
      <c r="X6" s="139" t="s">
        <v>127</v>
      </c>
      <c r="Y6" s="139" t="s">
        <v>128</v>
      </c>
      <c r="Z6" s="136"/>
      <c r="AA6" s="137"/>
      <c r="AB6" s="138"/>
      <c r="AC6" s="139" t="s">
        <v>124</v>
      </c>
      <c r="AD6" s="139" t="s">
        <v>129</v>
      </c>
      <c r="AE6" s="136"/>
      <c r="AF6" s="137"/>
      <c r="AG6" s="138"/>
      <c r="AH6" s="153"/>
      <c r="AI6" s="154"/>
      <c r="AJ6" s="155"/>
    </row>
    <row r="7" spans="1:36" ht="12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39"/>
      <c r="K7" s="139"/>
      <c r="L7" s="136"/>
      <c r="M7" s="137"/>
      <c r="N7" s="138"/>
      <c r="O7" s="139"/>
      <c r="P7" s="139"/>
      <c r="Q7" s="136"/>
      <c r="R7" s="137"/>
      <c r="S7" s="138"/>
      <c r="T7" s="139"/>
      <c r="U7" s="139"/>
      <c r="V7" s="139"/>
      <c r="W7" s="139"/>
      <c r="X7" s="139"/>
      <c r="Y7" s="139"/>
      <c r="Z7" s="136"/>
      <c r="AA7" s="137"/>
      <c r="AB7" s="138"/>
      <c r="AC7" s="139"/>
      <c r="AD7" s="139"/>
      <c r="AE7" s="136"/>
      <c r="AF7" s="137"/>
      <c r="AG7" s="138"/>
      <c r="AH7" s="153"/>
      <c r="AI7" s="154"/>
      <c r="AJ7" s="155"/>
    </row>
    <row r="8" spans="1:36" ht="12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39"/>
      <c r="K8" s="139"/>
      <c r="L8" s="136"/>
      <c r="M8" s="137"/>
      <c r="N8" s="138"/>
      <c r="O8" s="139"/>
      <c r="P8" s="139"/>
      <c r="Q8" s="136"/>
      <c r="R8" s="137"/>
      <c r="S8" s="138"/>
      <c r="T8" s="139"/>
      <c r="U8" s="139"/>
      <c r="V8" s="139"/>
      <c r="W8" s="139"/>
      <c r="X8" s="139"/>
      <c r="Y8" s="139"/>
      <c r="Z8" s="136"/>
      <c r="AA8" s="137"/>
      <c r="AB8" s="138"/>
      <c r="AC8" s="139"/>
      <c r="AD8" s="139"/>
      <c r="AE8" s="136"/>
      <c r="AF8" s="137"/>
      <c r="AG8" s="138"/>
      <c r="AH8" s="153"/>
      <c r="AI8" s="154"/>
      <c r="AJ8" s="155"/>
    </row>
    <row r="9" spans="1:36" ht="12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39"/>
      <c r="K9" s="139"/>
      <c r="L9" s="136"/>
      <c r="M9" s="137"/>
      <c r="N9" s="138"/>
      <c r="O9" s="139"/>
      <c r="P9" s="139"/>
      <c r="Q9" s="136"/>
      <c r="R9" s="137"/>
      <c r="S9" s="138"/>
      <c r="T9" s="139"/>
      <c r="U9" s="139"/>
      <c r="V9" s="139"/>
      <c r="W9" s="139"/>
      <c r="X9" s="139"/>
      <c r="Y9" s="139"/>
      <c r="Z9" s="136"/>
      <c r="AA9" s="137"/>
      <c r="AB9" s="138"/>
      <c r="AC9" s="139"/>
      <c r="AD9" s="139"/>
      <c r="AE9" s="136"/>
      <c r="AF9" s="137"/>
      <c r="AG9" s="138"/>
      <c r="AH9" s="153"/>
      <c r="AI9" s="154"/>
      <c r="AJ9" s="155"/>
    </row>
    <row r="10" spans="1:36" ht="12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39"/>
      <c r="K10" s="139"/>
      <c r="L10" s="136"/>
      <c r="M10" s="137"/>
      <c r="N10" s="138"/>
      <c r="O10" s="139"/>
      <c r="P10" s="139"/>
      <c r="Q10" s="136"/>
      <c r="R10" s="137"/>
      <c r="S10" s="138"/>
      <c r="T10" s="139"/>
      <c r="U10" s="139"/>
      <c r="V10" s="139"/>
      <c r="W10" s="139"/>
      <c r="X10" s="139"/>
      <c r="Y10" s="139"/>
      <c r="Z10" s="136"/>
      <c r="AA10" s="137"/>
      <c r="AB10" s="138"/>
      <c r="AC10" s="139"/>
      <c r="AD10" s="139"/>
      <c r="AE10" s="136"/>
      <c r="AF10" s="137"/>
      <c r="AG10" s="138"/>
      <c r="AH10" s="153"/>
      <c r="AI10" s="154"/>
      <c r="AJ10" s="155"/>
    </row>
    <row r="11" spans="1:36" ht="12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39"/>
      <c r="K11" s="139"/>
      <c r="L11" s="136"/>
      <c r="M11" s="137"/>
      <c r="N11" s="138"/>
      <c r="O11" s="139"/>
      <c r="P11" s="139"/>
      <c r="Q11" s="136"/>
      <c r="R11" s="137"/>
      <c r="S11" s="138"/>
      <c r="T11" s="139"/>
      <c r="U11" s="139"/>
      <c r="V11" s="139"/>
      <c r="W11" s="139"/>
      <c r="X11" s="139"/>
      <c r="Y11" s="139"/>
      <c r="Z11" s="136"/>
      <c r="AA11" s="137"/>
      <c r="AB11" s="138"/>
      <c r="AC11" s="139"/>
      <c r="AD11" s="139"/>
      <c r="AE11" s="136"/>
      <c r="AF11" s="137"/>
      <c r="AG11" s="138"/>
      <c r="AH11" s="153"/>
      <c r="AI11" s="154"/>
      <c r="AJ11" s="155"/>
    </row>
    <row r="12" spans="1:36" x14ac:dyDescent="0.55000000000000004">
      <c r="A12" s="39">
        <v>1</v>
      </c>
      <c r="B12" s="40" t="str">
        <f>ข้อมูลนักเรียน!B5</f>
        <v>เด็กชายฉัตรปกรณ์ ไร่กระโทก</v>
      </c>
      <c r="C12" s="41">
        <f>('สมรรถนะที่ 1 ตัวชี้วัดข้อที่ 1'!H12+'สมรรถนะที่ 1 ตัวชี้วัดข้อที่ 1'!Q12)/2</f>
        <v>1.25</v>
      </c>
      <c r="D12" s="41">
        <f>('สมรรถนะที่ 1 ตัวชี้วัดข้อที่ 2'!F12+'สมรรถนะที่ 1 ตัวชี้วัดข้อที่ 2'!M12)/2</f>
        <v>1.5</v>
      </c>
      <c r="E12" s="41">
        <f>('สมรรถนะที่ 1 ตัวชี้วัดข้อที่ 3'!F12+'สมรรถนะที่ 1 ตัวชี้วัดข้อที่ 3'!M12)/2</f>
        <v>2.25</v>
      </c>
      <c r="F12" s="41">
        <f>('สมรรถนะที่ 1 ตัวชี้วัดข้อที่ 4'!E12+'สมรรถนะที่ 1 ตัวชี้วัดข้อที่ 4'!K12)/2</f>
        <v>1.5</v>
      </c>
      <c r="G12" s="42">
        <f>SUM(C12:F12)</f>
        <v>6.5</v>
      </c>
      <c r="H12" s="43">
        <f>AVERAGE(C12:F12)</f>
        <v>1.625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('สมรรถนะที่ 2 ตัวชี้วัดข้อที่ 1'!G12+'สมรรถนะที่ 2 ตัวชี้วัดข้อที่ 1'!O12)/2</f>
        <v>1.5</v>
      </c>
      <c r="K12" s="41">
        <f>('สมรรถนะที่ 2 ตัวชี้วัดข้อที 2'!G12+'สมรรถนะที่ 2 ตัวชี้วัดข้อที 2'!O12)/2</f>
        <v>1.3333333333333333</v>
      </c>
      <c r="L12" s="42">
        <f>SUM(J12:K12)</f>
        <v>2.833333333333333</v>
      </c>
      <c r="M12" s="43">
        <f>AVERAGE(J12:K12)</f>
        <v>1.4166666666666665</v>
      </c>
      <c r="N12" s="44" t="str">
        <f>IF(M12&gt;=2.5,"ดีเยี่ยม",IF(M12&gt;=1.5,"ดี",IF(M12&gt;=1,"ผ่านเกณฑ์",IF(M12&gt;=0,"ไม่ผ่านเกณฑ์"))))</f>
        <v>ผ่านเกณฑ์</v>
      </c>
      <c r="O12" s="41">
        <f>('สมรรถนะที่ 3 ตัวชี้วัดข้อที 1'!H12+'สมรรถนะที่ 3 ตัวชี้วัดข้อที 1'!Q12)/2</f>
        <v>1</v>
      </c>
      <c r="P12" s="41">
        <f>('สมรรถนะที่ 3 ตัวชี้วัดข้อที 2'!E12+'สมรรถนะที่ 3 ตัวชี้วัดข้อที 2'!K12)/2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('สมรรถนะที่ 4 ตัวชี้วัดข้อที 1'!E12+'สมรรถนะที่ 4 ตัวชี้วัดข้อที 1'!K12)/2</f>
        <v>1.5</v>
      </c>
      <c r="U12" s="41">
        <f>('สมรรถนะที่ 4 ตัวชี้วัดข้อที 2'!G12+'สมรรถนะที่ 4 ตัวชี้วัดข้อที 2'!O12)/2</f>
        <v>1.5</v>
      </c>
      <c r="V12" s="41">
        <f>('สมรรถนะที่ 4 ตัวชี้วัดข้อที 3'!G12+'สมรรถนะที่ 4 ตัวชี้วัดข้อที 3'!O12)/2</f>
        <v>2</v>
      </c>
      <c r="W12" s="41">
        <f>('สมรรถนะที่ 4 ตัวชี้วัดข้อที 4'!E12+'สมรรถนะที่ 4 ตัวชี้วัดข้อที 4'!K12)/2</f>
        <v>1</v>
      </c>
      <c r="X12" s="41">
        <f>('สมรรถนะที่ 4 ตัวชี้วัดข้อที 5'!F12+'สมรรถนะที่ 4 ตัวชี้วัดข้อที 5'!M12)/2</f>
        <v>2</v>
      </c>
      <c r="Y12" s="41">
        <f>('สมรรถนะที่ 4 ตัวชี้วัดข้อที 6'!F12+'สมรรถนะที่ 4 ตัวชี้วัดข้อที 6'!M12)/2</f>
        <v>2</v>
      </c>
      <c r="Z12" s="42">
        <f>SUM(T12:Y12)</f>
        <v>10</v>
      </c>
      <c r="AA12" s="43">
        <f>AVERAGE(T12:Y12)</f>
        <v>1.6666666666666667</v>
      </c>
      <c r="AB12" s="44" t="str">
        <f>IF(AA12&gt;=2.5,"ดีเยี่ยม",IF(AA12&gt;=1.5,"ดี",IF(AA12&gt;=1,"ผ่านเกณฑ์",IF(AA12&gt;=0,"ไม่ผ่านเกณฑ์"))))</f>
        <v>ดี</v>
      </c>
      <c r="AC12" s="41">
        <f>('สมรรถนะที่ 5 ตัวชี้วัดข้อที 1'!H12+'สมรรถนะที่ 5 ตัวชี้วัดข้อที 1'!Q12)/2</f>
        <v>1.125</v>
      </c>
      <c r="AD12" s="41">
        <f>('สมรรถนะที่ 5 ตัวชี้วัดข้อที 2'!H12+'สมรรถนะที่ 5 ตัวชี้วัดข้อที 2'!Q12)/2</f>
        <v>1.375</v>
      </c>
      <c r="AE12" s="42">
        <f>SUM(AC12:AD12)</f>
        <v>2.5</v>
      </c>
      <c r="AF12" s="43">
        <f>AVERAGE(AC12:AD12)</f>
        <v>1.25</v>
      </c>
      <c r="AG12" s="44" t="str">
        <f>IF(AF12&gt;=2.5,"ดีเยี่ยม",IF(AF12&gt;=1.5,"ดี",IF(AF12&gt;=1,"ผ่านเกณฑ์",IF(AF12&gt;=0,"ไม่ผ่านเกณฑ์"))))</f>
        <v>ผ่านเกณฑ์</v>
      </c>
      <c r="AH12" s="82">
        <f>+G12+L12+Q12+Z12+AE12</f>
        <v>24.833333333333332</v>
      </c>
      <c r="AI12" s="83">
        <f>AVERAGE(H12,M12,R12,AA12,AF12)</f>
        <v>1.4916666666666667</v>
      </c>
      <c r="AJ12" s="84" t="str">
        <f>IF(AI12&gt;=2.5,"ดีเยี่ยม",IF(AI12&gt;=1.5,"ดี",IF(AI12&gt;=1,"ผ่านเกณฑ์",IF(AI12&gt;=0,"ไม่ผ่านเกณฑ์"))))</f>
        <v>ผ่านเกณฑ์</v>
      </c>
    </row>
    <row r="13" spans="1:36" x14ac:dyDescent="0.55000000000000004">
      <c r="A13" s="39">
        <v>2</v>
      </c>
      <c r="B13" s="40" t="str">
        <f>ข้อมูลนักเรียน!B6</f>
        <v>เด็กชายชานน เลยกระโทก</v>
      </c>
      <c r="C13" s="41">
        <f>('สมรรถนะที่ 1 ตัวชี้วัดข้อที่ 1'!H13+'สมรรถนะที่ 1 ตัวชี้วัดข้อที่ 1'!Q13)/2</f>
        <v>1.25</v>
      </c>
      <c r="D13" s="41">
        <f>('สมรรถนะที่ 1 ตัวชี้วัดข้อที่ 2'!F13+'สมรรถนะที่ 1 ตัวชี้วัดข้อที่ 2'!M13)/2</f>
        <v>2.5</v>
      </c>
      <c r="E13" s="41">
        <f>('สมรรถนะที่ 1 ตัวชี้วัดข้อที่ 3'!F13+'สมรรถนะที่ 1 ตัวชี้วัดข้อที่ 3'!M13)/2</f>
        <v>2.5</v>
      </c>
      <c r="F13" s="41">
        <f>('สมรรถนะที่ 1 ตัวชี้วัดข้อที่ 4'!E13+'สมรรถนะที่ 1 ตัวชี้วัดข้อที่ 4'!K13)/2</f>
        <v>2.5</v>
      </c>
      <c r="G13" s="42">
        <f t="shared" ref="G13:G45" si="0">SUM(C13:F13)</f>
        <v>8.75</v>
      </c>
      <c r="H13" s="43">
        <f t="shared" ref="H13:H45" si="1">AVERAGE(C13:F13)</f>
        <v>2.1875</v>
      </c>
      <c r="I13" s="44" t="str">
        <f t="shared" ref="I13:I45" si="2">IF(H13&gt;=2.5,"ดีเยี่ยม",IF(H13&gt;=1.5,"ดี",IF(H13&gt;=1,"ผ่านเกณฑ์",IF(H13&gt;=0,"ไม่ผ่านเกณฑ์"))))</f>
        <v>ดี</v>
      </c>
      <c r="J13" s="41">
        <f>('สมรรถนะที่ 2 ตัวชี้วัดข้อที่ 1'!G13+'สมรรถนะที่ 2 ตัวชี้วัดข้อที่ 1'!O13)/2</f>
        <v>2</v>
      </c>
      <c r="K13" s="41">
        <f>('สมรรถนะที่ 2 ตัวชี้วัดข้อที 2'!G13+'สมรรถนะที่ 2 ตัวชี้วัดข้อที 2'!O13)/2</f>
        <v>1.3333333333333333</v>
      </c>
      <c r="L13" s="42">
        <f t="shared" ref="L13:L31" si="3">SUM(J13:K13)</f>
        <v>3.333333333333333</v>
      </c>
      <c r="M13" s="43">
        <f t="shared" ref="M13:M45" si="4">AVERAGE(J13:K13)</f>
        <v>1.6666666666666665</v>
      </c>
      <c r="N13" s="44" t="str">
        <f t="shared" ref="N13:N45" si="5">IF(M13&gt;=2.5,"ดีเยี่ยม",IF(M13&gt;=1.5,"ดี",IF(M13&gt;=1,"ผ่านเกณฑ์",IF(M13&gt;=0,"ไม่ผ่านเกณฑ์"))))</f>
        <v>ดี</v>
      </c>
      <c r="O13" s="41">
        <f>('สมรรถนะที่ 3 ตัวชี้วัดข้อที 1'!H13+'สมรรถนะที่ 3 ตัวชี้วัดข้อที 1'!Q13)/2</f>
        <v>1</v>
      </c>
      <c r="P13" s="41">
        <f>('สมรรถนะที่ 3 ตัวชี้วัดข้อที 2'!E13+'สมรรถนะที่ 3 ตัวชี้วัดข้อที 2'!K13)/2</f>
        <v>2</v>
      </c>
      <c r="Q13" s="42">
        <f t="shared" ref="Q13:Q45" si="6">SUM(O13:P13)</f>
        <v>3</v>
      </c>
      <c r="R13" s="43">
        <f t="shared" ref="R13:R45" si="7">AVERAGE(O13:P13)</f>
        <v>1.5</v>
      </c>
      <c r="S13" s="44" t="str">
        <f t="shared" ref="S13:S31" si="8">IF(R13&gt;=2.5,"ดีเยี่ยม",IF(R13&gt;=1.5,"ดี",IF(R13&gt;=1,"ผ่านเกณฑ์",IF(R13&gt;=0,"ไม่ผ่านเกณฑ์"))))</f>
        <v>ดี</v>
      </c>
      <c r="T13" s="41">
        <f>('สมรรถนะที่ 4 ตัวชี้วัดข้อที 1'!E13+'สมรรถนะที่ 4 ตัวชี้วัดข้อที 1'!K13)/2</f>
        <v>1.5</v>
      </c>
      <c r="U13" s="41">
        <f>('สมรรถนะที่ 4 ตัวชี้วัดข้อที 2'!G13+'สมรรถนะที่ 4 ตัวชี้วัดข้อที 2'!O13)/2</f>
        <v>1.5</v>
      </c>
      <c r="V13" s="41">
        <f>('สมรรถนะที่ 4 ตัวชี้วัดข้อที 3'!G13+'สมรรถนะที่ 4 ตัวชี้วัดข้อที 3'!O13)/2</f>
        <v>2</v>
      </c>
      <c r="W13" s="41">
        <f>('สมรรถนะที่ 4 ตัวชี้วัดข้อที 4'!E13+'สมรรถนะที่ 4 ตัวชี้วัดข้อที 4'!K13)/2</f>
        <v>1</v>
      </c>
      <c r="X13" s="41">
        <f>('สมรรถนะที่ 4 ตัวชี้วัดข้อที 5'!F13+'สมรรถนะที่ 4 ตัวชี้วัดข้อที 5'!M13)/2</f>
        <v>2</v>
      </c>
      <c r="Y13" s="41">
        <f>('สมรรถนะที่ 4 ตัวชี้วัดข้อที 6'!F13+'สมรรถนะที่ 4 ตัวชี้วัดข้อที 6'!M13)/2</f>
        <v>2</v>
      </c>
      <c r="Z13" s="42">
        <f t="shared" ref="Z13:Z45" si="9">SUM(T13:Y13)</f>
        <v>10</v>
      </c>
      <c r="AA13" s="43">
        <f t="shared" ref="AA13:AA45" si="10">AVERAGE(T13:Y13)</f>
        <v>1.6666666666666667</v>
      </c>
      <c r="AB13" s="44" t="str">
        <f t="shared" ref="AB13:AB31" si="11">IF(AA13&gt;=2.5,"ดีเยี่ยม",IF(AA13&gt;=1.5,"ดี",IF(AA13&gt;=1,"ผ่านเกณฑ์",IF(AA13&gt;=0,"ไม่ผ่านเกณฑ์"))))</f>
        <v>ดี</v>
      </c>
      <c r="AC13" s="41">
        <f>('สมรรถนะที่ 5 ตัวชี้วัดข้อที 1'!H13+'สมรรถนะที่ 5 ตัวชี้วัดข้อที 1'!Q13)/2</f>
        <v>1.125</v>
      </c>
      <c r="AD13" s="41">
        <f>('สมรรถนะที่ 5 ตัวชี้วัดข้อที 2'!H13+'สมรรถนะที่ 5 ตัวชี้วัดข้อที 2'!Q13)/2</f>
        <v>1.375</v>
      </c>
      <c r="AE13" s="42">
        <f t="shared" ref="AE13:AE45" si="12">SUM(AC13:AD13)</f>
        <v>2.5</v>
      </c>
      <c r="AF13" s="43">
        <f t="shared" ref="AF13:AF45" si="13">AVERAGE(AC13:AD13)</f>
        <v>1.25</v>
      </c>
      <c r="AG13" s="44" t="str">
        <f t="shared" ref="AG13:AG31" si="14">IF(AF13&gt;=2.5,"ดีเยี่ยม",IF(AF13&gt;=1.5,"ดี",IF(AF13&gt;=1,"ผ่านเกณฑ์",IF(AF13&gt;=0,"ไม่ผ่านเกณฑ์"))))</f>
        <v>ผ่านเกณฑ์</v>
      </c>
      <c r="AH13" s="82">
        <f t="shared" ref="AH13:AH45" si="15">+G13+L13+Q13+Z13+AE13</f>
        <v>27.583333333333332</v>
      </c>
      <c r="AI13" s="83">
        <f t="shared" ref="AI13:AI45" si="16">AVERAGE(H13,M13,R13,AA13,AF13)</f>
        <v>1.6541666666666663</v>
      </c>
      <c r="AJ13" s="84" t="str">
        <f t="shared" ref="AJ13:AJ31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เด็กชายณัฐพล  พินิจ</v>
      </c>
      <c r="C14" s="41">
        <f>('สมรรถนะที่ 1 ตัวชี้วัดข้อที่ 1'!H14+'สมรรถนะที่ 1 ตัวชี้วัดข้อที่ 1'!Q14)/2</f>
        <v>2</v>
      </c>
      <c r="D14" s="41">
        <f>('สมรรถนะที่ 1 ตัวชี้วัดข้อที่ 2'!F14+'สมรรถนะที่ 1 ตัวชี้วัดข้อที่ 2'!M14)/2</f>
        <v>3</v>
      </c>
      <c r="E14" s="41">
        <f>('สมรรถนะที่ 1 ตัวชี้วัดข้อที่ 3'!F14+'สมรรถนะที่ 1 ตัวชี้วัดข้อที่ 3'!M14)/2</f>
        <v>3</v>
      </c>
      <c r="F14" s="41">
        <f>('สมรรถนะที่ 1 ตัวชี้วัดข้อที่ 4'!E14+'สมรรถนะที่ 1 ตัวชี้วัดข้อที่ 4'!K14)/2</f>
        <v>3</v>
      </c>
      <c r="G14" s="42">
        <f t="shared" si="0"/>
        <v>11</v>
      </c>
      <c r="H14" s="43">
        <f t="shared" si="1"/>
        <v>2.75</v>
      </c>
      <c r="I14" s="44" t="str">
        <f t="shared" si="2"/>
        <v>ดีเยี่ยม</v>
      </c>
      <c r="J14" s="41">
        <f>('สมรรถนะที่ 2 ตัวชี้วัดข้อที่ 1'!G14+'สมรรถนะที่ 2 ตัวชี้วัดข้อที่ 1'!O14)/2</f>
        <v>3</v>
      </c>
      <c r="K14" s="41">
        <f>('สมรรถนะที่ 2 ตัวชี้วัดข้อที 2'!G14+'สมรรถนะที่ 2 ตัวชี้วัดข้อที 2'!O14)/2</f>
        <v>2.5</v>
      </c>
      <c r="L14" s="42">
        <f t="shared" si="3"/>
        <v>5.5</v>
      </c>
      <c r="M14" s="43">
        <f t="shared" si="4"/>
        <v>2.75</v>
      </c>
      <c r="N14" s="44" t="str">
        <f t="shared" si="5"/>
        <v>ดีเยี่ยม</v>
      </c>
      <c r="O14" s="41">
        <f>('สมรรถนะที่ 3 ตัวชี้วัดข้อที 1'!H14+'สมรรถนะที่ 3 ตัวชี้วัดข้อที 1'!Q14)/2</f>
        <v>2.25</v>
      </c>
      <c r="P14" s="41">
        <f>('สมรรถนะที่ 3 ตัวชี้วัดข้อที 2'!E14+'สมรรถนะที่ 3 ตัวชี้วัดข้อที 2'!K14)/2</f>
        <v>3</v>
      </c>
      <c r="Q14" s="42">
        <f t="shared" si="6"/>
        <v>5.25</v>
      </c>
      <c r="R14" s="43">
        <f t="shared" si="7"/>
        <v>2.625</v>
      </c>
      <c r="S14" s="44" t="str">
        <f t="shared" si="8"/>
        <v>ดีเยี่ยม</v>
      </c>
      <c r="T14" s="41">
        <f>('สมรรถนะที่ 4 ตัวชี้วัดข้อที 1'!E14+'สมรรถนะที่ 4 ตัวชี้วัดข้อที 1'!K14)/2</f>
        <v>3</v>
      </c>
      <c r="U14" s="41">
        <f>('สมรรถนะที่ 4 ตัวชี้วัดข้อที 2'!G14+'สมรรถนะที่ 4 ตัวชี้วัดข้อที 2'!O14)/2</f>
        <v>2.833333333333333</v>
      </c>
      <c r="V14" s="41">
        <f>('สมรรถนะที่ 4 ตัวชี้วัดข้อที 3'!G14+'สมรรถนะที่ 4 ตัวชี้วัดข้อที 3'!O14)/2</f>
        <v>3</v>
      </c>
      <c r="W14" s="41">
        <f>('สมรรถนะที่ 4 ตัวชี้วัดข้อที 4'!E14+'สมรรถนะที่ 4 ตัวชี้วัดข้อที 4'!K14)/2</f>
        <v>3</v>
      </c>
      <c r="X14" s="41">
        <f>('สมรรถนะที่ 4 ตัวชี้วัดข้อที 5'!F14+'สมรรถนะที่ 4 ตัวชี้วัดข้อที 5'!M14)/2</f>
        <v>2.75</v>
      </c>
      <c r="Y14" s="41">
        <f>('สมรรถนะที่ 4 ตัวชี้วัดข้อที 6'!F14+'สมรรถนะที่ 4 ตัวชี้วัดข้อที 6'!M14)/2</f>
        <v>3</v>
      </c>
      <c r="Z14" s="42">
        <f t="shared" si="9"/>
        <v>17.583333333333332</v>
      </c>
      <c r="AA14" s="43">
        <f t="shared" si="10"/>
        <v>2.9305555555555554</v>
      </c>
      <c r="AB14" s="44" t="str">
        <f t="shared" si="11"/>
        <v>ดีเยี่ยม</v>
      </c>
      <c r="AC14" s="41">
        <f>('สมรรถนะที่ 5 ตัวชี้วัดข้อที 1'!H14+'สมรรถนะที่ 5 ตัวชี้วัดข้อที 1'!Q14)/2</f>
        <v>2.375</v>
      </c>
      <c r="AD14" s="41">
        <f>('สมรรถนะที่ 5 ตัวชี้วัดข้อที 2'!H14+'สมรรถนะที่ 5 ตัวชี้วัดข้อที 2'!Q14)/2</f>
        <v>2.25</v>
      </c>
      <c r="AE14" s="42">
        <f t="shared" si="12"/>
        <v>4.625</v>
      </c>
      <c r="AF14" s="43">
        <f t="shared" si="13"/>
        <v>2.3125</v>
      </c>
      <c r="AG14" s="44" t="str">
        <f t="shared" si="14"/>
        <v>ดี</v>
      </c>
      <c r="AH14" s="82">
        <f t="shared" si="15"/>
        <v>43.958333333333329</v>
      </c>
      <c r="AI14" s="83">
        <f t="shared" si="16"/>
        <v>2.6736111111111112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เด็กชายธีรเดช ผลวัฒน์</v>
      </c>
      <c r="C15" s="41">
        <f>('สมรรถนะที่ 1 ตัวชี้วัดข้อที่ 1'!H15+'สมรรถนะที่ 1 ตัวชี้วัดข้อที่ 1'!Q15)/2</f>
        <v>2.125</v>
      </c>
      <c r="D15" s="41">
        <f>('สมรรถนะที่ 1 ตัวชี้วัดข้อที่ 2'!F15+'สมรรถนะที่ 1 ตัวชี้วัดข้อที่ 2'!M15)/2</f>
        <v>3</v>
      </c>
      <c r="E15" s="41">
        <f>('สมรรถนะที่ 1 ตัวชี้วัดข้อที่ 3'!F15+'สมรรถนะที่ 1 ตัวชี้วัดข้อที่ 3'!M15)/2</f>
        <v>3</v>
      </c>
      <c r="F15" s="41">
        <f>('สมรรถนะที่ 1 ตัวชี้วัดข้อที่ 4'!E15+'สมรรถนะที่ 1 ตัวชี้วัดข้อที่ 4'!K15)/2</f>
        <v>3</v>
      </c>
      <c r="G15" s="42">
        <f t="shared" si="0"/>
        <v>11.125</v>
      </c>
      <c r="H15" s="43">
        <f t="shared" si="1"/>
        <v>2.78125</v>
      </c>
      <c r="I15" s="44" t="str">
        <f t="shared" si="2"/>
        <v>ดีเยี่ยม</v>
      </c>
      <c r="J15" s="41">
        <f>('สมรรถนะที่ 2 ตัวชี้วัดข้อที่ 1'!G15+'สมรรถนะที่ 2 ตัวชี้วัดข้อที่ 1'!O15)/2</f>
        <v>2.833333333333333</v>
      </c>
      <c r="K15" s="41">
        <f>('สมรรถนะที่ 2 ตัวชี้วัดข้อที 2'!G15+'สมรรถนะที่ 2 ตัวชี้วัดข้อที 2'!O15)/2</f>
        <v>2.833333333333333</v>
      </c>
      <c r="L15" s="42">
        <f t="shared" si="3"/>
        <v>5.6666666666666661</v>
      </c>
      <c r="M15" s="43">
        <f t="shared" si="4"/>
        <v>2.833333333333333</v>
      </c>
      <c r="N15" s="44" t="str">
        <f t="shared" si="5"/>
        <v>ดีเยี่ยม</v>
      </c>
      <c r="O15" s="41">
        <f>('สมรรถนะที่ 3 ตัวชี้วัดข้อที 1'!H15+'สมรรถนะที่ 3 ตัวชี้วัดข้อที 1'!Q15)/2</f>
        <v>2.25</v>
      </c>
      <c r="P15" s="41">
        <f>('สมรรถนะที่ 3 ตัวชี้วัดข้อที 2'!E15+'สมรรถนะที่ 3 ตัวชี้วัดข้อที 2'!K15)/2</f>
        <v>3</v>
      </c>
      <c r="Q15" s="42">
        <f t="shared" si="6"/>
        <v>5.25</v>
      </c>
      <c r="R15" s="43">
        <f t="shared" si="7"/>
        <v>2.625</v>
      </c>
      <c r="S15" s="44" t="str">
        <f t="shared" si="8"/>
        <v>ดีเยี่ยม</v>
      </c>
      <c r="T15" s="41">
        <f>('สมรรถนะที่ 4 ตัวชี้วัดข้อที 1'!E15+'สมรรถนะที่ 4 ตัวชี้วัดข้อที 1'!K15)/2</f>
        <v>3</v>
      </c>
      <c r="U15" s="41">
        <f>('สมรรถนะที่ 4 ตัวชี้วัดข้อที 2'!G15+'สมรรถนะที่ 4 ตัวชี้วัดข้อที 2'!O15)/2</f>
        <v>2.833333333333333</v>
      </c>
      <c r="V15" s="41">
        <f>('สมรรถนะที่ 4 ตัวชี้วัดข้อที 3'!G15+'สมรรถนะที่ 4 ตัวชี้วัดข้อที 3'!O15)/2</f>
        <v>3</v>
      </c>
      <c r="W15" s="41">
        <f>('สมรรถนะที่ 4 ตัวชี้วัดข้อที 4'!E15+'สมรรถนะที่ 4 ตัวชี้วัดข้อที 4'!K15)/2</f>
        <v>3</v>
      </c>
      <c r="X15" s="41">
        <f>('สมรรถนะที่ 4 ตัวชี้วัดข้อที 5'!F15+'สมรรถนะที่ 4 ตัวชี้วัดข้อที 5'!M15)/2</f>
        <v>2.75</v>
      </c>
      <c r="Y15" s="41">
        <f>('สมรรถนะที่ 4 ตัวชี้วัดข้อที 6'!F15+'สมรรถนะที่ 4 ตัวชี้วัดข้อที 6'!M15)/2</f>
        <v>3</v>
      </c>
      <c r="Z15" s="42">
        <f t="shared" si="9"/>
        <v>17.583333333333332</v>
      </c>
      <c r="AA15" s="43">
        <f t="shared" si="10"/>
        <v>2.9305555555555554</v>
      </c>
      <c r="AB15" s="44" t="str">
        <f t="shared" si="11"/>
        <v>ดีเยี่ยม</v>
      </c>
      <c r="AC15" s="41">
        <f>('สมรรถนะที่ 5 ตัวชี้วัดข้อที 1'!H15+'สมรรถนะที่ 5 ตัวชี้วัดข้อที 1'!Q15)/2</f>
        <v>2.375</v>
      </c>
      <c r="AD15" s="41">
        <f>('สมรรถนะที่ 5 ตัวชี้วัดข้อที 2'!H15+'สมรรถนะที่ 5 ตัวชี้วัดข้อที 2'!Q15)/2</f>
        <v>2.25</v>
      </c>
      <c r="AE15" s="42">
        <f t="shared" si="12"/>
        <v>4.625</v>
      </c>
      <c r="AF15" s="43">
        <f t="shared" si="13"/>
        <v>2.3125</v>
      </c>
      <c r="AG15" s="44" t="str">
        <f t="shared" si="14"/>
        <v>ดี</v>
      </c>
      <c r="AH15" s="82">
        <f t="shared" si="15"/>
        <v>44.25</v>
      </c>
      <c r="AI15" s="83">
        <f t="shared" si="16"/>
        <v>2.6965277777777774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เด็กชายนฤบดินทร์  เนาว์ประโคน</v>
      </c>
      <c r="C16" s="41">
        <f>('สมรรถนะที่ 1 ตัวชี้วัดข้อที่ 1'!H16+'สมรรถนะที่ 1 ตัวชี้วัดข้อที่ 1'!Q16)/2</f>
        <v>1.5</v>
      </c>
      <c r="D16" s="41">
        <f>('สมรรถนะที่ 1 ตัวชี้วัดข้อที่ 2'!F16+'สมรรถนะที่ 1 ตัวชี้วัดข้อที่ 2'!M16)/2</f>
        <v>3</v>
      </c>
      <c r="E16" s="41">
        <f>('สมรรถนะที่ 1 ตัวชี้วัดข้อที่ 3'!F16+'สมรรถนะที่ 1 ตัวชี้วัดข้อที่ 3'!M16)/2</f>
        <v>2.75</v>
      </c>
      <c r="F16" s="41">
        <f>('สมรรถนะที่ 1 ตัวชี้วัดข้อที่ 4'!E16+'สมรรถนะที่ 1 ตัวชี้วัดข้อที่ 4'!K16)/2</f>
        <v>3</v>
      </c>
      <c r="G16" s="42">
        <f t="shared" si="0"/>
        <v>10.25</v>
      </c>
      <c r="H16" s="43">
        <f t="shared" si="1"/>
        <v>2.5625</v>
      </c>
      <c r="I16" s="44" t="str">
        <f t="shared" si="2"/>
        <v>ดีเยี่ยม</v>
      </c>
      <c r="J16" s="41">
        <f>('สมรรถนะที่ 2 ตัวชี้วัดข้อที่ 1'!G16+'สมรรถนะที่ 2 ตัวชี้วัดข้อที่ 1'!O16)/2</f>
        <v>2.666666666666667</v>
      </c>
      <c r="K16" s="41">
        <f>('สมรรถนะที่ 2 ตัวชี้วัดข้อที 2'!G16+'สมรรถนะที่ 2 ตัวชี้วัดข้อที 2'!O16)/2</f>
        <v>2.833333333333333</v>
      </c>
      <c r="L16" s="42">
        <f t="shared" si="3"/>
        <v>5.5</v>
      </c>
      <c r="M16" s="43">
        <f t="shared" si="4"/>
        <v>2.75</v>
      </c>
      <c r="N16" s="44" t="str">
        <f t="shared" si="5"/>
        <v>ดีเยี่ยม</v>
      </c>
      <c r="O16" s="41">
        <f>('สมรรถนะที่ 3 ตัวชี้วัดข้อที 1'!H16+'สมรรถนะที่ 3 ตัวชี้วัดข้อที 1'!Q16)/2</f>
        <v>2</v>
      </c>
      <c r="P16" s="41">
        <f>('สมรรถนะที่ 3 ตัวชี้วัดข้อที 2'!E16+'สมรรถนะที่ 3 ตัวชี้วัดข้อที 2'!K16)/2</f>
        <v>3</v>
      </c>
      <c r="Q16" s="42">
        <f t="shared" si="6"/>
        <v>5</v>
      </c>
      <c r="R16" s="43">
        <f t="shared" si="7"/>
        <v>2.5</v>
      </c>
      <c r="S16" s="44" t="str">
        <f t="shared" si="8"/>
        <v>ดีเยี่ยม</v>
      </c>
      <c r="T16" s="41">
        <f>('สมรรถนะที่ 4 ตัวชี้วัดข้อที 1'!E16+'สมรรถนะที่ 4 ตัวชี้วัดข้อที 1'!K16)/2</f>
        <v>3</v>
      </c>
      <c r="U16" s="41">
        <f>('สมรรถนะที่ 4 ตัวชี้วัดข้อที 2'!G16+'สมรรถนะที่ 4 ตัวชี้วัดข้อที 2'!O16)/2</f>
        <v>2.833333333333333</v>
      </c>
      <c r="V16" s="41">
        <f>('สมรรถนะที่ 4 ตัวชี้วัดข้อที 3'!G16+'สมรรถนะที่ 4 ตัวชี้วัดข้อที 3'!O16)/2</f>
        <v>3</v>
      </c>
      <c r="W16" s="41">
        <f>('สมรรถนะที่ 4 ตัวชี้วัดข้อที 4'!E16+'สมรรถนะที่ 4 ตัวชี้วัดข้อที 4'!K16)/2</f>
        <v>2.5</v>
      </c>
      <c r="X16" s="41">
        <f>('สมรรถนะที่ 4 ตัวชี้วัดข้อที 5'!F16+'สมรรถนะที่ 4 ตัวชี้วัดข้อที 5'!M16)/2</f>
        <v>2.5</v>
      </c>
      <c r="Y16" s="41">
        <f>('สมรรถนะที่ 4 ตัวชี้วัดข้อที 6'!F16+'สมรรถนะที่ 4 ตัวชี้วัดข้อที 6'!M16)/2</f>
        <v>3</v>
      </c>
      <c r="Z16" s="42">
        <f t="shared" si="9"/>
        <v>16.833333333333332</v>
      </c>
      <c r="AA16" s="43">
        <f t="shared" si="10"/>
        <v>2.8055555555555554</v>
      </c>
      <c r="AB16" s="44" t="str">
        <f t="shared" si="11"/>
        <v>ดีเยี่ยม</v>
      </c>
      <c r="AC16" s="41">
        <f>('สมรรถนะที่ 5 ตัวชี้วัดข้อที 1'!H16+'สมรรถนะที่ 5 ตัวชี้วัดข้อที 1'!Q16)/2</f>
        <v>2.375</v>
      </c>
      <c r="AD16" s="41">
        <f>('สมรรถนะที่ 5 ตัวชี้วัดข้อที 2'!H16+'สมรรถนะที่ 5 ตัวชี้วัดข้อที 2'!Q16)/2</f>
        <v>2.25</v>
      </c>
      <c r="AE16" s="42">
        <f t="shared" si="12"/>
        <v>4.625</v>
      </c>
      <c r="AF16" s="43">
        <f t="shared" si="13"/>
        <v>2.3125</v>
      </c>
      <c r="AG16" s="44" t="str">
        <f t="shared" si="14"/>
        <v>ดี</v>
      </c>
      <c r="AH16" s="82">
        <f t="shared" si="15"/>
        <v>42.208333333333329</v>
      </c>
      <c r="AI16" s="83">
        <f t="shared" si="16"/>
        <v>2.5861111111111112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เด็กชายสิริชัย  หนูแก้ว</v>
      </c>
      <c r="C17" s="41">
        <f>('สมรรถนะที่ 1 ตัวชี้วัดข้อที่ 1'!H17+'สมรรถนะที่ 1 ตัวชี้วัดข้อที่ 1'!Q17)/2</f>
        <v>0.625</v>
      </c>
      <c r="D17" s="41">
        <f>('สมรรถนะที่ 1 ตัวชี้วัดข้อที่ 2'!F17+'สมรรถนะที่ 1 ตัวชี้วัดข้อที่ 2'!M17)/2</f>
        <v>1.5</v>
      </c>
      <c r="E17" s="41">
        <f>('สมรรถนะที่ 1 ตัวชี้วัดข้อที่ 3'!F17+'สมรรถนะที่ 1 ตัวชี้วัดข้อที่ 3'!M17)/2</f>
        <v>2.75</v>
      </c>
      <c r="F17" s="41">
        <f>('สมรรถนะที่ 1 ตัวชี้วัดข้อที่ 4'!E17+'สมรรถนะที่ 1 ตัวชี้วัดข้อที่ 4'!K17)/2</f>
        <v>3</v>
      </c>
      <c r="G17" s="42">
        <f t="shared" si="0"/>
        <v>7.875</v>
      </c>
      <c r="H17" s="43">
        <f t="shared" si="1"/>
        <v>1.96875</v>
      </c>
      <c r="I17" s="44" t="str">
        <f t="shared" si="2"/>
        <v>ดี</v>
      </c>
      <c r="J17" s="41">
        <f>('สมรรถนะที่ 2 ตัวชี้วัดข้อที่ 1'!G17+'สมรรถนะที่ 2 ตัวชี้วัดข้อที่ 1'!O17)/2</f>
        <v>1.5</v>
      </c>
      <c r="K17" s="41">
        <f>('สมรรถนะที่ 2 ตัวชี้วัดข้อที 2'!G17+'สมรรถนะที่ 2 ตัวชี้วัดข้อที 2'!O17)/2</f>
        <v>1.3333333333333333</v>
      </c>
      <c r="L17" s="42">
        <f t="shared" si="3"/>
        <v>2.833333333333333</v>
      </c>
      <c r="M17" s="43">
        <f t="shared" si="4"/>
        <v>1.4166666666666665</v>
      </c>
      <c r="N17" s="44" t="str">
        <f t="shared" si="5"/>
        <v>ผ่านเกณฑ์</v>
      </c>
      <c r="O17" s="41">
        <f>('สมรรถนะที่ 3 ตัวชี้วัดข้อที 1'!H17+'สมรรถนะที่ 3 ตัวชี้วัดข้อที 1'!Q17)/2</f>
        <v>1.125</v>
      </c>
      <c r="P17" s="41">
        <f>('สมรรถนะที่ 3 ตัวชี้วัดข้อที 2'!E17+'สมรรถนะที่ 3 ตัวชี้วัดข้อที 2'!K17)/2</f>
        <v>2</v>
      </c>
      <c r="Q17" s="42">
        <f t="shared" si="6"/>
        <v>3.125</v>
      </c>
      <c r="R17" s="43">
        <f t="shared" si="7"/>
        <v>1.5625</v>
      </c>
      <c r="S17" s="44" t="str">
        <f t="shared" si="8"/>
        <v>ดี</v>
      </c>
      <c r="T17" s="41">
        <f>('สมรรถนะที่ 4 ตัวชี้วัดข้อที 1'!E17+'สมรรถนะที่ 4 ตัวชี้วัดข้อที 1'!K17)/2</f>
        <v>2</v>
      </c>
      <c r="U17" s="41">
        <f>('สมรรถนะที่ 4 ตัวชี้วัดข้อที 2'!G17+'สมรรถนะที่ 4 ตัวชี้วัดข้อที 2'!O17)/2</f>
        <v>1.6666666666666665</v>
      </c>
      <c r="V17" s="41">
        <f>('สมรรถนะที่ 4 ตัวชี้วัดข้อที 3'!G17+'สมรรถนะที่ 4 ตัวชี้วัดข้อที 3'!O17)/2</f>
        <v>2.333333333333333</v>
      </c>
      <c r="W17" s="41">
        <f>('สมรรถนะที่ 4 ตัวชี้วัดข้อที 4'!E17+'สมรรถนะที่ 4 ตัวชี้วัดข้อที 4'!K17)/2</f>
        <v>1</v>
      </c>
      <c r="X17" s="41">
        <f>('สมรรถนะที่ 4 ตัวชี้วัดข้อที 5'!F17+'สมรรถนะที่ 4 ตัวชี้วัดข้อที 5'!M17)/2</f>
        <v>2</v>
      </c>
      <c r="Y17" s="41">
        <f>('สมรรถนะที่ 4 ตัวชี้วัดข้อที 6'!F17+'สมรรถนะที่ 4 ตัวชี้วัดข้อที 6'!M17)/2</f>
        <v>2</v>
      </c>
      <c r="Z17" s="42">
        <f t="shared" si="9"/>
        <v>11</v>
      </c>
      <c r="AA17" s="43">
        <f t="shared" si="10"/>
        <v>1.8333333333333333</v>
      </c>
      <c r="AB17" s="44" t="str">
        <f t="shared" si="11"/>
        <v>ดี</v>
      </c>
      <c r="AC17" s="41">
        <f>('สมรรถนะที่ 5 ตัวชี้วัดข้อที 1'!H17+'สมรรถนะที่ 5 ตัวชี้วัดข้อที 1'!Q17)/2</f>
        <v>1.25</v>
      </c>
      <c r="AD17" s="41">
        <f>('สมรรถนะที่ 5 ตัวชี้วัดข้อที 2'!H17+'สมรรถนะที่ 5 ตัวชี้วัดข้อที 2'!Q17)/2</f>
        <v>1.625</v>
      </c>
      <c r="AE17" s="42">
        <f t="shared" si="12"/>
        <v>2.875</v>
      </c>
      <c r="AF17" s="43">
        <f t="shared" si="13"/>
        <v>1.4375</v>
      </c>
      <c r="AG17" s="44" t="str">
        <f t="shared" si="14"/>
        <v>ผ่านเกณฑ์</v>
      </c>
      <c r="AH17" s="82">
        <f t="shared" si="15"/>
        <v>27.708333333333332</v>
      </c>
      <c r="AI17" s="83">
        <f t="shared" si="16"/>
        <v>1.64375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เด็กชายสิริโชค หนูแก้ว</v>
      </c>
      <c r="C18" s="41">
        <f>('สมรรถนะที่ 1 ตัวชี้วัดข้อที่ 1'!H18+'สมรรถนะที่ 1 ตัวชี้วัดข้อที่ 1'!Q18)/2</f>
        <v>0.625</v>
      </c>
      <c r="D18" s="41">
        <f>('สมรรถนะที่ 1 ตัวชี้วัดข้อที่ 2'!F18+'สมรรถนะที่ 1 ตัวชี้วัดข้อที่ 2'!M18)/2</f>
        <v>3</v>
      </c>
      <c r="E18" s="41">
        <f>('สมรรถนะที่ 1 ตัวชี้วัดข้อที่ 3'!F18+'สมรรถนะที่ 1 ตัวชี้วัดข้อที่ 3'!M18)/2</f>
        <v>2.5</v>
      </c>
      <c r="F18" s="41">
        <f>('สมรรถนะที่ 1 ตัวชี้วัดข้อที่ 4'!E18+'สมรรถนะที่ 1 ตัวชี้วัดข้อที่ 4'!K18)/2</f>
        <v>3</v>
      </c>
      <c r="G18" s="42">
        <f t="shared" si="0"/>
        <v>9.125</v>
      </c>
      <c r="H18" s="43">
        <f t="shared" si="1"/>
        <v>2.28125</v>
      </c>
      <c r="I18" s="44" t="str">
        <f t="shared" si="2"/>
        <v>ดี</v>
      </c>
      <c r="J18" s="41">
        <f>('สมรรถนะที่ 2 ตัวชี้วัดข้อที่ 1'!G18+'สมรรถนะที่ 2 ตัวชี้วัดข้อที่ 1'!O18)/2</f>
        <v>1.1666666666666665</v>
      </c>
      <c r="K18" s="41">
        <f>('สมรรถนะที่ 2 ตัวชี้วัดข้อที 2'!G18+'สมรรถนะที่ 2 ตัวชี้วัดข้อที 2'!O18)/2</f>
        <v>1.3333333333333333</v>
      </c>
      <c r="L18" s="42">
        <f t="shared" si="3"/>
        <v>2.5</v>
      </c>
      <c r="M18" s="43">
        <f t="shared" si="4"/>
        <v>1.25</v>
      </c>
      <c r="N18" s="44" t="str">
        <f t="shared" si="5"/>
        <v>ผ่านเกณฑ์</v>
      </c>
      <c r="O18" s="41">
        <f>('สมรรถนะที่ 3 ตัวชี้วัดข้อที 1'!H18+'สมรรถนะที่ 3 ตัวชี้วัดข้อที 1'!Q18)/2</f>
        <v>1.125</v>
      </c>
      <c r="P18" s="41">
        <f>('สมรรถนะที่ 3 ตัวชี้วัดข้อที 2'!E18+'สมรรถนะที่ 3 ตัวชี้วัดข้อที 2'!K18)/2</f>
        <v>2</v>
      </c>
      <c r="Q18" s="42">
        <f t="shared" si="6"/>
        <v>3.125</v>
      </c>
      <c r="R18" s="43">
        <f t="shared" si="7"/>
        <v>1.5625</v>
      </c>
      <c r="S18" s="44" t="str">
        <f t="shared" si="8"/>
        <v>ดี</v>
      </c>
      <c r="T18" s="41">
        <f>('สมรรถนะที่ 4 ตัวชี้วัดข้อที 1'!E18+'สมรรถนะที่ 4 ตัวชี้วัดข้อที 1'!K18)/2</f>
        <v>2</v>
      </c>
      <c r="U18" s="41">
        <f>('สมรรถนะที่ 4 ตัวชี้วัดข้อที 2'!G18+'สมรรถนะที่ 4 ตัวชี้วัดข้อที 2'!O18)/2</f>
        <v>1.1666666666666665</v>
      </c>
      <c r="V18" s="41">
        <f>('สมรรถนะที่ 4 ตัวชี้วัดข้อที 3'!G18+'สมรรถนะที่ 4 ตัวชี้วัดข้อที 3'!O18)/2</f>
        <v>2.5</v>
      </c>
      <c r="W18" s="41">
        <f>('สมรรถนะที่ 4 ตัวชี้วัดข้อที 4'!E18+'สมรรถนะที่ 4 ตัวชี้วัดข้อที 4'!K18)/2</f>
        <v>1</v>
      </c>
      <c r="X18" s="41">
        <f>('สมรรถนะที่ 4 ตัวชี้วัดข้อที 5'!F18+'สมรรถนะที่ 4 ตัวชี้วัดข้อที 5'!M18)/2</f>
        <v>2</v>
      </c>
      <c r="Y18" s="41">
        <f>('สมรรถนะที่ 4 ตัวชี้วัดข้อที 6'!F18+'สมรรถนะที่ 4 ตัวชี้วัดข้อที 6'!M18)/2</f>
        <v>2</v>
      </c>
      <c r="Z18" s="42">
        <f t="shared" si="9"/>
        <v>10.666666666666666</v>
      </c>
      <c r="AA18" s="43">
        <f t="shared" si="10"/>
        <v>1.7777777777777777</v>
      </c>
      <c r="AB18" s="44" t="str">
        <f t="shared" si="11"/>
        <v>ดี</v>
      </c>
      <c r="AC18" s="41">
        <f>('สมรรถนะที่ 5 ตัวชี้วัดข้อที 1'!H18+'สมรรถนะที่ 5 ตัวชี้วัดข้อที 1'!Q18)/2</f>
        <v>1.25</v>
      </c>
      <c r="AD18" s="41">
        <f>('สมรรถนะที่ 5 ตัวชี้วัดข้อที 2'!H18+'สมรรถนะที่ 5 ตัวชี้วัดข้อที 2'!Q18)/2</f>
        <v>1.125</v>
      </c>
      <c r="AE18" s="42">
        <f t="shared" si="12"/>
        <v>2.375</v>
      </c>
      <c r="AF18" s="43">
        <f t="shared" si="13"/>
        <v>1.1875</v>
      </c>
      <c r="AG18" s="44" t="str">
        <f t="shared" si="14"/>
        <v>ผ่านเกณฑ์</v>
      </c>
      <c r="AH18" s="82">
        <f t="shared" si="15"/>
        <v>27.791666666666664</v>
      </c>
      <c r="AI18" s="83">
        <f t="shared" si="16"/>
        <v>1.6118055555555557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เด็กชายอุ้มบุญ  ต่างครบุรี</v>
      </c>
      <c r="C19" s="41">
        <f>('สมรรถนะที่ 1 ตัวชี้วัดข้อที่ 1'!H19+'สมรรถนะที่ 1 ตัวชี้วัดข้อที่ 1'!Q19)/2</f>
        <v>0.625</v>
      </c>
      <c r="D19" s="41">
        <f>('สมรรถนะที่ 1 ตัวชี้วัดข้อที่ 2'!F19+'สมรรถนะที่ 1 ตัวชี้วัดข้อที่ 2'!M19)/2</f>
        <v>2.5</v>
      </c>
      <c r="E19" s="41">
        <f>('สมรรถนะที่ 1 ตัวชี้วัดข้อที่ 3'!F19+'สมรรถนะที่ 1 ตัวชี้วัดข้อที่ 3'!M19)/2</f>
        <v>2</v>
      </c>
      <c r="F19" s="41">
        <f>('สมรรถนะที่ 1 ตัวชี้วัดข้อที่ 4'!E19+'สมรรถนะที่ 1 ตัวชี้วัดข้อที่ 4'!K19)/2</f>
        <v>2.5</v>
      </c>
      <c r="G19" s="42">
        <f t="shared" si="0"/>
        <v>7.625</v>
      </c>
      <c r="H19" s="43">
        <f t="shared" si="1"/>
        <v>1.90625</v>
      </c>
      <c r="I19" s="44" t="str">
        <f t="shared" si="2"/>
        <v>ดี</v>
      </c>
      <c r="J19" s="41">
        <f>('สมรรถนะที่ 2 ตัวชี้วัดข้อที่ 1'!G19+'สมรรถนะที่ 2 ตัวชี้วัดข้อที่ 1'!O19)/2</f>
        <v>1.3333333333333333</v>
      </c>
      <c r="K19" s="41">
        <f>('สมรรถนะที่ 2 ตัวชี้วัดข้อที 2'!G19+'สมรรถนะที่ 2 ตัวชี้วัดข้อที 2'!O19)/2</f>
        <v>1</v>
      </c>
      <c r="L19" s="42">
        <f t="shared" si="3"/>
        <v>2.333333333333333</v>
      </c>
      <c r="M19" s="43">
        <f t="shared" si="4"/>
        <v>1.1666666666666665</v>
      </c>
      <c r="N19" s="44" t="str">
        <f t="shared" si="5"/>
        <v>ผ่านเกณฑ์</v>
      </c>
      <c r="O19" s="41">
        <f>('สมรรถนะที่ 3 ตัวชี้วัดข้อที 1'!H19+'สมรรถนะที่ 3 ตัวชี้วัดข้อที 1'!Q19)/2</f>
        <v>1.125</v>
      </c>
      <c r="P19" s="41">
        <f>('สมรรถนะที่ 3 ตัวชี้วัดข้อที 2'!E19+'สมรรถนะที่ 3 ตัวชี้วัดข้อที 2'!K19)/2</f>
        <v>1</v>
      </c>
      <c r="Q19" s="42">
        <f t="shared" si="6"/>
        <v>2.125</v>
      </c>
      <c r="R19" s="43">
        <f t="shared" si="7"/>
        <v>1.0625</v>
      </c>
      <c r="S19" s="44" t="str">
        <f t="shared" si="8"/>
        <v>ผ่านเกณฑ์</v>
      </c>
      <c r="T19" s="41">
        <f>('สมรรถนะที่ 4 ตัวชี้วัดข้อที 1'!E19+'สมรรถนะที่ 4 ตัวชี้วัดข้อที 1'!K19)/2</f>
        <v>1</v>
      </c>
      <c r="U19" s="41">
        <f>('สมรรถนะที่ 4 ตัวชี้วัดข้อที 2'!G19+'สมรรถนะที่ 4 ตัวชี้วัดข้อที 2'!O19)/2</f>
        <v>1.1666666666666665</v>
      </c>
      <c r="V19" s="41">
        <f>('สมรรถนะที่ 4 ตัวชี้วัดข้อที 3'!G19+'สมรรถนะที่ 4 ตัวชี้วัดข้อที 3'!O19)/2</f>
        <v>2</v>
      </c>
      <c r="W19" s="41">
        <f>('สมรรถนะที่ 4 ตัวชี้วัดข้อที 4'!E19+'สมรรถนะที่ 4 ตัวชี้วัดข้อที 4'!K19)/2</f>
        <v>1</v>
      </c>
      <c r="X19" s="41">
        <f>('สมรรถนะที่ 4 ตัวชี้วัดข้อที 5'!F19+'สมรรถนะที่ 4 ตัวชี้วัดข้อที 5'!M19)/2</f>
        <v>2</v>
      </c>
      <c r="Y19" s="41">
        <f>('สมรรถนะที่ 4 ตัวชี้วัดข้อที 6'!F19+'สมรรถนะที่ 4 ตัวชี้วัดข้อที 6'!M19)/2</f>
        <v>2</v>
      </c>
      <c r="Z19" s="42">
        <f t="shared" si="9"/>
        <v>9.1666666666666661</v>
      </c>
      <c r="AA19" s="43">
        <f t="shared" si="10"/>
        <v>1.5277777777777777</v>
      </c>
      <c r="AB19" s="44" t="str">
        <f t="shared" si="11"/>
        <v>ดี</v>
      </c>
      <c r="AC19" s="41">
        <f>('สมรรถนะที่ 5 ตัวชี้วัดข้อที 1'!H19+'สมรรถนะที่ 5 ตัวชี้วัดข้อที 1'!Q19)/2</f>
        <v>1.25</v>
      </c>
      <c r="AD19" s="41">
        <f>('สมรรถนะที่ 5 ตัวชี้วัดข้อที 2'!H19+'สมรรถนะที่ 5 ตัวชี้วัดข้อที 2'!Q19)/2</f>
        <v>1.125</v>
      </c>
      <c r="AE19" s="42">
        <f t="shared" si="12"/>
        <v>2.375</v>
      </c>
      <c r="AF19" s="43">
        <f t="shared" si="13"/>
        <v>1.1875</v>
      </c>
      <c r="AG19" s="44" t="str">
        <f t="shared" si="14"/>
        <v>ผ่านเกณฑ์</v>
      </c>
      <c r="AH19" s="82">
        <f t="shared" si="15"/>
        <v>23.625</v>
      </c>
      <c r="AI19" s="83">
        <f t="shared" si="16"/>
        <v>1.3701388888888888</v>
      </c>
      <c r="AJ19" s="84" t="str">
        <f t="shared" si="17"/>
        <v>ผ่านเกณฑ์</v>
      </c>
    </row>
    <row r="20" spans="1:36" x14ac:dyDescent="0.55000000000000004">
      <c r="A20" s="39">
        <v>9</v>
      </c>
      <c r="B20" s="40" t="str">
        <f>ข้อมูลนักเรียน!B13</f>
        <v>เด็กหญิงรัชนีกร ชำนาญจิตร</v>
      </c>
      <c r="C20" s="41">
        <f>('สมรรถนะที่ 1 ตัวชี้วัดข้อที่ 1'!H20+'สมรรถนะที่ 1 ตัวชี้วัดข้อที่ 1'!Q20)/2</f>
        <v>0.875</v>
      </c>
      <c r="D20" s="41">
        <f>('สมรรถนะที่ 1 ตัวชี้วัดข้อที่ 2'!F20+'สมรรถนะที่ 1 ตัวชี้วัดข้อที่ 2'!M20)/2</f>
        <v>1.5</v>
      </c>
      <c r="E20" s="41">
        <f>('สมรรถนะที่ 1 ตัวชี้วัดข้อที่ 3'!F20+'สมรรถนะที่ 1 ตัวชี้วัดข้อที่ 3'!M20)/2</f>
        <v>2</v>
      </c>
      <c r="F20" s="41">
        <f>('สมรรถนะที่ 1 ตัวชี้วัดข้อที่ 4'!E20+'สมรรถนะที่ 1 ตัวชี้วัดข้อที่ 4'!K20)/2</f>
        <v>3</v>
      </c>
      <c r="G20" s="42">
        <f t="shared" si="0"/>
        <v>7.375</v>
      </c>
      <c r="H20" s="43">
        <f t="shared" si="1"/>
        <v>1.84375</v>
      </c>
      <c r="I20" s="44" t="str">
        <f t="shared" si="2"/>
        <v>ดี</v>
      </c>
      <c r="J20" s="41">
        <f>('สมรรถนะที่ 2 ตัวชี้วัดข้อที่ 1'!G20+'สมรรถนะที่ 2 ตัวชี้วัดข้อที่ 1'!O20)/2</f>
        <v>1.3333333333333333</v>
      </c>
      <c r="K20" s="41">
        <f>('สมรรถนะที่ 2 ตัวชี้วัดข้อที 2'!G20+'สมรรถนะที่ 2 ตัวชี้วัดข้อที 2'!O20)/2</f>
        <v>1.3333333333333333</v>
      </c>
      <c r="L20" s="42">
        <f t="shared" si="3"/>
        <v>2.6666666666666665</v>
      </c>
      <c r="M20" s="43">
        <f t="shared" si="4"/>
        <v>1.3333333333333333</v>
      </c>
      <c r="N20" s="44" t="str">
        <f t="shared" si="5"/>
        <v>ผ่านเกณฑ์</v>
      </c>
      <c r="O20" s="41">
        <f>('สมรรถนะที่ 3 ตัวชี้วัดข้อที 1'!H20+'สมรรถนะที่ 3 ตัวชี้วัดข้อที 1'!Q20)/2</f>
        <v>1.125</v>
      </c>
      <c r="P20" s="41">
        <f>('สมรรถนะที่ 3 ตัวชี้วัดข้อที 2'!E20+'สมรรถนะที่ 3 ตัวชี้วัดข้อที 2'!K20)/2</f>
        <v>3</v>
      </c>
      <c r="Q20" s="42">
        <f t="shared" si="6"/>
        <v>4.125</v>
      </c>
      <c r="R20" s="43">
        <f t="shared" si="7"/>
        <v>2.0625</v>
      </c>
      <c r="S20" s="44" t="str">
        <f t="shared" si="8"/>
        <v>ดี</v>
      </c>
      <c r="T20" s="41">
        <f>('สมรรถนะที่ 4 ตัวชี้วัดข้อที 1'!E20+'สมรรถนะที่ 4 ตัวชี้วัดข้อที 1'!K20)/2</f>
        <v>1.5</v>
      </c>
      <c r="U20" s="41">
        <f>('สมรรถนะที่ 4 ตัวชี้วัดข้อที 2'!G20+'สมรรถนะที่ 4 ตัวชี้วัดข้อที 2'!O20)/2</f>
        <v>1.1666666666666665</v>
      </c>
      <c r="V20" s="41">
        <f>('สมรรถนะที่ 4 ตัวชี้วัดข้อที 3'!G20+'สมรรถนะที่ 4 ตัวชี้วัดข้อที 3'!O20)/2</f>
        <v>2.5</v>
      </c>
      <c r="W20" s="41">
        <f>('สมรรถนะที่ 4 ตัวชี้วัดข้อที 4'!E20+'สมรรถนะที่ 4 ตัวชี้วัดข้อที 4'!K20)/2</f>
        <v>1</v>
      </c>
      <c r="X20" s="41">
        <f>('สมรรถนะที่ 4 ตัวชี้วัดข้อที 5'!F20+'สมรรถนะที่ 4 ตัวชี้วัดข้อที 5'!M20)/2</f>
        <v>2</v>
      </c>
      <c r="Y20" s="41">
        <f>('สมรรถนะที่ 4 ตัวชี้วัดข้อที 6'!F20+'สมรรถนะที่ 4 ตัวชี้วัดข้อที 6'!M20)/2</f>
        <v>2</v>
      </c>
      <c r="Z20" s="42">
        <f t="shared" si="9"/>
        <v>10.166666666666666</v>
      </c>
      <c r="AA20" s="43">
        <f t="shared" si="10"/>
        <v>1.6944444444444444</v>
      </c>
      <c r="AB20" s="44" t="str">
        <f t="shared" si="11"/>
        <v>ดี</v>
      </c>
      <c r="AC20" s="41">
        <f>('สมรรถนะที่ 5 ตัวชี้วัดข้อที 1'!H20+'สมรรถนะที่ 5 ตัวชี้วัดข้อที 1'!Q20)/2</f>
        <v>1.25</v>
      </c>
      <c r="AD20" s="41">
        <f>('สมรรถนะที่ 5 ตัวชี้วัดข้อที 2'!H20+'สมรรถนะที่ 5 ตัวชี้วัดข้อที 2'!Q20)/2</f>
        <v>1.125</v>
      </c>
      <c r="AE20" s="42">
        <f t="shared" si="12"/>
        <v>2.375</v>
      </c>
      <c r="AF20" s="43">
        <f t="shared" si="13"/>
        <v>1.1875</v>
      </c>
      <c r="AG20" s="44" t="str">
        <f t="shared" si="14"/>
        <v>ผ่านเกณฑ์</v>
      </c>
      <c r="AH20" s="82">
        <f t="shared" si="15"/>
        <v>26.708333333333332</v>
      </c>
      <c r="AI20" s="83">
        <f t="shared" si="16"/>
        <v>1.6243055555555557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เด็กหญิงวชิรญาณ์ สระกระโทก</v>
      </c>
      <c r="C21" s="41">
        <f>('สมรรถนะที่ 1 ตัวชี้วัดข้อที่ 1'!H21+'สมรรถนะที่ 1 ตัวชี้วัดข้อที่ 1'!Q21)/2</f>
        <v>1.375</v>
      </c>
      <c r="D21" s="41">
        <f>('สมรรถนะที่ 1 ตัวชี้วัดข้อที่ 2'!F21+'สมรรถนะที่ 1 ตัวชี้วัดข้อที่ 2'!M21)/2</f>
        <v>3</v>
      </c>
      <c r="E21" s="41">
        <f>('สมรรถนะที่ 1 ตัวชี้วัดข้อที่ 3'!F21+'สมรรถนะที่ 1 ตัวชี้วัดข้อที่ 3'!M21)/2</f>
        <v>2</v>
      </c>
      <c r="F21" s="41">
        <f>('สมรรถนะที่ 1 ตัวชี้วัดข้อที่ 4'!E21+'สมรรถนะที่ 1 ตัวชี้วัดข้อที่ 4'!K21)/2</f>
        <v>3</v>
      </c>
      <c r="G21" s="42">
        <f t="shared" si="0"/>
        <v>9.375</v>
      </c>
      <c r="H21" s="43">
        <f t="shared" si="1"/>
        <v>2.34375</v>
      </c>
      <c r="I21" s="44" t="str">
        <f t="shared" si="2"/>
        <v>ดี</v>
      </c>
      <c r="J21" s="41">
        <f>('สมรรถนะที่ 2 ตัวชี้วัดข้อที่ 1'!G21+'สมรรถนะที่ 2 ตัวชี้วัดข้อที่ 1'!O21)/2</f>
        <v>2</v>
      </c>
      <c r="K21" s="41">
        <f>('สมรรถนะที่ 2 ตัวชี้วัดข้อที 2'!G21+'สมรรถนะที่ 2 ตัวชี้วัดข้อที 2'!O21)/2</f>
        <v>2</v>
      </c>
      <c r="L21" s="42">
        <f t="shared" si="3"/>
        <v>4</v>
      </c>
      <c r="M21" s="43">
        <f t="shared" si="4"/>
        <v>2</v>
      </c>
      <c r="N21" s="44" t="str">
        <f t="shared" si="5"/>
        <v>ดี</v>
      </c>
      <c r="O21" s="41">
        <f>('สมรรถนะที่ 3 ตัวชี้วัดข้อที 1'!H21+'สมรรถนะที่ 3 ตัวชี้วัดข้อที 1'!Q21)/2</f>
        <v>2.25</v>
      </c>
      <c r="P21" s="41">
        <f>('สมรรถนะที่ 3 ตัวชี้วัดข้อที 2'!E21+'สมรรถนะที่ 3 ตัวชี้วัดข้อที 2'!K21)/2</f>
        <v>3</v>
      </c>
      <c r="Q21" s="42">
        <f t="shared" si="6"/>
        <v>5.25</v>
      </c>
      <c r="R21" s="43">
        <f t="shared" si="7"/>
        <v>2.625</v>
      </c>
      <c r="S21" s="44" t="str">
        <f t="shared" si="8"/>
        <v>ดีเยี่ยม</v>
      </c>
      <c r="T21" s="41">
        <f>('สมรรถนะที่ 4 ตัวชี้วัดข้อที 1'!E21+'สมรรถนะที่ 4 ตัวชี้วัดข้อที 1'!K21)/2</f>
        <v>3</v>
      </c>
      <c r="U21" s="41">
        <f>('สมรรถนะที่ 4 ตัวชี้วัดข้อที 2'!G21+'สมรรถนะที่ 4 ตัวชี้วัดข้อที 2'!O21)/2</f>
        <v>1.8333333333333335</v>
      </c>
      <c r="V21" s="41">
        <f>('สมรรถนะที่ 4 ตัวชี้วัดข้อที 3'!G21+'สมรรถนะที่ 4 ตัวชี้วัดข้อที 3'!O21)/2</f>
        <v>2.5</v>
      </c>
      <c r="W21" s="41">
        <f>('สมรรถนะที่ 4 ตัวชี้วัดข้อที 4'!E21+'สมรรถนะที่ 4 ตัวชี้วัดข้อที 4'!K21)/2</f>
        <v>2.5</v>
      </c>
      <c r="X21" s="41">
        <f>('สมรรถนะที่ 4 ตัวชี้วัดข้อที 5'!F21+'สมรรถนะที่ 4 ตัวชี้วัดข้อที 5'!M21)/2</f>
        <v>2</v>
      </c>
      <c r="Y21" s="41">
        <f>('สมรรถนะที่ 4 ตัวชี้วัดข้อที 6'!F21+'สมรรถนะที่ 4 ตัวชี้วัดข้อที 6'!M21)/2</f>
        <v>2</v>
      </c>
      <c r="Z21" s="42">
        <f t="shared" si="9"/>
        <v>13.833333333333334</v>
      </c>
      <c r="AA21" s="43">
        <f t="shared" si="10"/>
        <v>2.3055555555555558</v>
      </c>
      <c r="AB21" s="44" t="str">
        <f t="shared" si="11"/>
        <v>ดี</v>
      </c>
      <c r="AC21" s="41">
        <f>('สมรรถนะที่ 5 ตัวชี้วัดข้อที 1'!H21+'สมรรถนะที่ 5 ตัวชี้วัดข้อที 1'!Q21)/2</f>
        <v>1.75</v>
      </c>
      <c r="AD21" s="41">
        <f>('สมรรถนะที่ 5 ตัวชี้วัดข้อที 2'!H21+'สมรรถนะที่ 5 ตัวชี้วัดข้อที 2'!Q21)/2</f>
        <v>1.375</v>
      </c>
      <c r="AE21" s="42">
        <f t="shared" si="12"/>
        <v>3.125</v>
      </c>
      <c r="AF21" s="43">
        <f t="shared" si="13"/>
        <v>1.5625</v>
      </c>
      <c r="AG21" s="44" t="str">
        <f t="shared" si="14"/>
        <v>ดี</v>
      </c>
      <c r="AH21" s="82">
        <f t="shared" si="15"/>
        <v>35.583333333333336</v>
      </c>
      <c r="AI21" s="83">
        <f t="shared" si="16"/>
        <v>2.1673611111111111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เด็กชายศุภชัย  คำดี</v>
      </c>
      <c r="C22" s="41">
        <f>('สมรรถนะที่ 1 ตัวชี้วัดข้อที่ 1'!H22+'สมรรถนะที่ 1 ตัวชี้วัดข้อที่ 1'!Q22)/2</f>
        <v>1</v>
      </c>
      <c r="D22" s="41">
        <f>('สมรรถนะที่ 1 ตัวชี้วัดข้อที่ 2'!F22+'สมรรถนะที่ 1 ตัวชี้วัดข้อที่ 2'!M22)/2</f>
        <v>3</v>
      </c>
      <c r="E22" s="41">
        <f>('สมรรถนะที่ 1 ตัวชี้วัดข้อที่ 3'!F22+'สมรรถนะที่ 1 ตัวชี้วัดข้อที่ 3'!M22)/2</f>
        <v>1.5</v>
      </c>
      <c r="F22" s="41">
        <f>('สมรรถนะที่ 1 ตัวชี้วัดข้อที่ 4'!E22+'สมรรถนะที่ 1 ตัวชี้วัดข้อที่ 4'!K22)/2</f>
        <v>2</v>
      </c>
      <c r="G22" s="42">
        <f t="shared" si="0"/>
        <v>7.5</v>
      </c>
      <c r="H22" s="43">
        <f t="shared" si="1"/>
        <v>1.875</v>
      </c>
      <c r="I22" s="44" t="str">
        <f t="shared" si="2"/>
        <v>ดี</v>
      </c>
      <c r="J22" s="41">
        <f>('สมรรถนะที่ 2 ตัวชี้วัดข้อที่ 1'!G22+'สมรรถนะที่ 2 ตัวชี้วัดข้อที่ 1'!O22)/2</f>
        <v>1.6666666666666665</v>
      </c>
      <c r="K22" s="41">
        <f>('สมรรถนะที่ 2 ตัวชี้วัดข้อที 2'!G22+'สมรรถนะที่ 2 ตัวชี้วัดข้อที 2'!O22)/2</f>
        <v>2</v>
      </c>
      <c r="L22" s="42">
        <f t="shared" si="3"/>
        <v>3.6666666666666665</v>
      </c>
      <c r="M22" s="43">
        <f t="shared" si="4"/>
        <v>1.8333333333333333</v>
      </c>
      <c r="N22" s="44" t="str">
        <f t="shared" si="5"/>
        <v>ดี</v>
      </c>
      <c r="O22" s="41">
        <f>('สมรรถนะที่ 3 ตัวชี้วัดข้อที 1'!H22+'สมรรถนะที่ 3 ตัวชี้วัดข้อที 1'!Q22)/2</f>
        <v>1.25</v>
      </c>
      <c r="P22" s="41">
        <f>('สมรรถนะที่ 3 ตัวชี้วัดข้อที 2'!E22+'สมรรถนะที่ 3 ตัวชี้วัดข้อที 2'!K22)/2</f>
        <v>2</v>
      </c>
      <c r="Q22" s="42">
        <f t="shared" si="6"/>
        <v>3.25</v>
      </c>
      <c r="R22" s="43">
        <f t="shared" si="7"/>
        <v>1.625</v>
      </c>
      <c r="S22" s="44" t="str">
        <f t="shared" si="8"/>
        <v>ดี</v>
      </c>
      <c r="T22" s="41">
        <f>('สมรรถนะที่ 4 ตัวชี้วัดข้อที 1'!E22+'สมรรถนะที่ 4 ตัวชี้วัดข้อที 1'!K22)/2</f>
        <v>1.5</v>
      </c>
      <c r="U22" s="41">
        <f>('สมรรถนะที่ 4 ตัวชี้วัดข้อที 2'!G22+'สมรรถนะที่ 4 ตัวชี้วัดข้อที 2'!O22)/2</f>
        <v>1.5</v>
      </c>
      <c r="V22" s="41">
        <f>('สมรรถนะที่ 4 ตัวชี้วัดข้อที 3'!G22+'สมรรถนะที่ 4 ตัวชี้วัดข้อที 3'!O22)/2</f>
        <v>2.5</v>
      </c>
      <c r="W22" s="41">
        <f>('สมรรถนะที่ 4 ตัวชี้วัดข้อที 4'!E22+'สมรรถนะที่ 4 ตัวชี้วัดข้อที 4'!K22)/2</f>
        <v>2</v>
      </c>
      <c r="X22" s="41">
        <f>('สมรรถนะที่ 4 ตัวชี้วัดข้อที 5'!F22+'สมรรถนะที่ 4 ตัวชี้วัดข้อที 5'!M22)/2</f>
        <v>2</v>
      </c>
      <c r="Y22" s="41">
        <f>('สมรรถนะที่ 4 ตัวชี้วัดข้อที 6'!F22+'สมรรถนะที่ 4 ตัวชี้วัดข้อที 6'!M22)/2</f>
        <v>2</v>
      </c>
      <c r="Z22" s="42">
        <f t="shared" si="9"/>
        <v>11.5</v>
      </c>
      <c r="AA22" s="43">
        <f t="shared" si="10"/>
        <v>1.9166666666666667</v>
      </c>
      <c r="AB22" s="44" t="str">
        <f t="shared" si="11"/>
        <v>ดี</v>
      </c>
      <c r="AC22" s="41">
        <f>('สมรรถนะที่ 5 ตัวชี้วัดข้อที 1'!H22+'สมรรถนะที่ 5 ตัวชี้วัดข้อที 1'!Q22)/2</f>
        <v>1.75</v>
      </c>
      <c r="AD22" s="41">
        <f>('สมรรถนะที่ 5 ตัวชี้วัดข้อที 2'!H22+'สมรรถนะที่ 5 ตัวชี้วัดข้อที 2'!Q22)/2</f>
        <v>1.25</v>
      </c>
      <c r="AE22" s="42">
        <f t="shared" si="12"/>
        <v>3</v>
      </c>
      <c r="AF22" s="43">
        <f t="shared" si="13"/>
        <v>1.5</v>
      </c>
      <c r="AG22" s="44" t="str">
        <f t="shared" si="14"/>
        <v>ดี</v>
      </c>
      <c r="AH22" s="82">
        <f t="shared" si="15"/>
        <v>28.916666666666664</v>
      </c>
      <c r="AI22" s="83">
        <f t="shared" si="16"/>
        <v>1.75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เด็กชายธีรพงษ์ สิงห์กระโทก</v>
      </c>
      <c r="C23" s="41">
        <f>('สมรรถนะที่ 1 ตัวชี้วัดข้อที่ 1'!H23+'สมรรถนะที่ 1 ตัวชี้วัดข้อที่ 1'!Q23)/2</f>
        <v>1</v>
      </c>
      <c r="D23" s="41">
        <f>('สมรรถนะที่ 1 ตัวชี้วัดข้อที่ 2'!F23+'สมรรถนะที่ 1 ตัวชี้วัดข้อที่ 2'!M23)/2</f>
        <v>0.75</v>
      </c>
      <c r="E23" s="41">
        <f>('สมรรถนะที่ 1 ตัวชี้วัดข้อที่ 3'!F23+'สมรรถนะที่ 1 ตัวชี้วัดข้อที่ 3'!M23)/2</f>
        <v>1.25</v>
      </c>
      <c r="F23" s="41">
        <f>('สมรรถนะที่ 1 ตัวชี้วัดข้อที่ 4'!E23+'สมรรถนะที่ 1 ตัวชี้วัดข้อที่ 4'!K23)/2</f>
        <v>1</v>
      </c>
      <c r="G23" s="42">
        <f t="shared" si="0"/>
        <v>4</v>
      </c>
      <c r="H23" s="43">
        <f t="shared" si="1"/>
        <v>1</v>
      </c>
      <c r="I23" s="44" t="str">
        <f t="shared" si="2"/>
        <v>ผ่านเกณฑ์</v>
      </c>
      <c r="J23" s="41">
        <f>('สมรรถนะที่ 2 ตัวชี้วัดข้อที่ 1'!G23+'สมรรถนะที่ 2 ตัวชี้วัดข้อที่ 1'!O23)/2</f>
        <v>1.1666666666666665</v>
      </c>
      <c r="K23" s="41">
        <f>('สมรรถนะที่ 2 ตัวชี้วัดข้อที 2'!G23+'สมรรถนะที่ 2 ตัวชี้วัดข้อที 2'!O23)/2</f>
        <v>1</v>
      </c>
      <c r="L23" s="42">
        <f t="shared" si="3"/>
        <v>2.1666666666666665</v>
      </c>
      <c r="M23" s="43">
        <f t="shared" si="4"/>
        <v>1.0833333333333333</v>
      </c>
      <c r="N23" s="44" t="str">
        <f t="shared" si="5"/>
        <v>ผ่านเกณฑ์</v>
      </c>
      <c r="O23" s="41">
        <f>('สมรรถนะที่ 3 ตัวชี้วัดข้อที 1'!H23+'สมรรถนะที่ 3 ตัวชี้วัดข้อที 1'!Q23)/2</f>
        <v>1.125</v>
      </c>
      <c r="P23" s="41">
        <f>('สมรรถนะที่ 3 ตัวชี้วัดข้อที 2'!E23+'สมรรถนะที่ 3 ตัวชี้วัดข้อที 2'!K23)/2</f>
        <v>1</v>
      </c>
      <c r="Q23" s="42">
        <f t="shared" si="6"/>
        <v>2.125</v>
      </c>
      <c r="R23" s="43">
        <f t="shared" si="7"/>
        <v>1.0625</v>
      </c>
      <c r="S23" s="44" t="str">
        <f t="shared" si="8"/>
        <v>ผ่านเกณฑ์</v>
      </c>
      <c r="T23" s="41">
        <f>('สมรรถนะที่ 4 ตัวชี้วัดข้อที 1'!E23+'สมรรถนะที่ 4 ตัวชี้วัดข้อที 1'!K23)/2</f>
        <v>1</v>
      </c>
      <c r="U23" s="41">
        <f>('สมรรถนะที่ 4 ตัวชี้วัดข้อที 2'!G23+'สมรรถนะที่ 4 ตัวชี้วัดข้อที 2'!O23)/2</f>
        <v>1.3333333333333335</v>
      </c>
      <c r="V23" s="41">
        <f>('สมรรถนะที่ 4 ตัวชี้วัดข้อที 3'!G23+'สมรรถนะที่ 4 ตัวชี้วัดข้อที 3'!O23)/2</f>
        <v>2</v>
      </c>
      <c r="W23" s="41">
        <f>('สมรรถนะที่ 4 ตัวชี้วัดข้อที 4'!E23+'สมรรถนะที่ 4 ตัวชี้วัดข้อที 4'!K23)/2</f>
        <v>1</v>
      </c>
      <c r="X23" s="41">
        <f>('สมรรถนะที่ 4 ตัวชี้วัดข้อที 5'!F23+'สมรรถนะที่ 4 ตัวชี้วัดข้อที 5'!M23)/2</f>
        <v>2</v>
      </c>
      <c r="Y23" s="41">
        <f>('สมรรถนะที่ 4 ตัวชี้วัดข้อที 6'!F23+'สมรรถนะที่ 4 ตัวชี้วัดข้อที 6'!M23)/2</f>
        <v>1.5</v>
      </c>
      <c r="Z23" s="42">
        <f t="shared" si="9"/>
        <v>8.8333333333333339</v>
      </c>
      <c r="AA23" s="43">
        <f t="shared" si="10"/>
        <v>1.4722222222222223</v>
      </c>
      <c r="AB23" s="44" t="str">
        <f t="shared" si="11"/>
        <v>ผ่านเกณฑ์</v>
      </c>
      <c r="AC23" s="41">
        <f>('สมรรถนะที่ 5 ตัวชี้วัดข้อที 1'!H23+'สมรรถนะที่ 5 ตัวชี้วัดข้อที 1'!Q23)/2</f>
        <v>1.25</v>
      </c>
      <c r="AD23" s="41">
        <f>('สมรรถนะที่ 5 ตัวชี้วัดข้อที 2'!H23+'สมรรถนะที่ 5 ตัวชี้วัดข้อที 2'!Q23)/2</f>
        <v>1</v>
      </c>
      <c r="AE23" s="42">
        <f t="shared" si="12"/>
        <v>2.25</v>
      </c>
      <c r="AF23" s="43">
        <f t="shared" si="13"/>
        <v>1.125</v>
      </c>
      <c r="AG23" s="44" t="str">
        <f t="shared" si="14"/>
        <v>ผ่านเกณฑ์</v>
      </c>
      <c r="AH23" s="82">
        <f t="shared" si="15"/>
        <v>19.375</v>
      </c>
      <c r="AI23" s="83">
        <f t="shared" si="16"/>
        <v>1.148611111111111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เด็กชายณวพล ชำนาญจิตร</v>
      </c>
      <c r="C24" s="41">
        <f>('สมรรถนะที่ 1 ตัวชี้วัดข้อที่ 1'!H24+'สมรรถนะที่ 1 ตัวชี้วัดข้อที่ 1'!Q24)/2</f>
        <v>1</v>
      </c>
      <c r="D24" s="41">
        <f>('สมรรถนะที่ 1 ตัวชี้วัดข้อที่ 2'!F24+'สมรรถนะที่ 1 ตัวชี้วัดข้อที่ 2'!M24)/2</f>
        <v>1.5</v>
      </c>
      <c r="E24" s="41">
        <f>('สมรรถนะที่ 1 ตัวชี้วัดข้อที่ 3'!F24+'สมรรถนะที่ 1 ตัวชี้วัดข้อที่ 3'!M24)/2</f>
        <v>0.75</v>
      </c>
      <c r="F24" s="41">
        <f>('สมรรถนะที่ 1 ตัวชี้วัดข้อที่ 4'!E24+'สมรรถนะที่ 1 ตัวชี้วัดข้อที่ 4'!K24)/2</f>
        <v>1</v>
      </c>
      <c r="G24" s="42">
        <f t="shared" si="0"/>
        <v>4.25</v>
      </c>
      <c r="H24" s="43">
        <f t="shared" si="1"/>
        <v>1.0625</v>
      </c>
      <c r="I24" s="44" t="str">
        <f t="shared" si="2"/>
        <v>ผ่านเกณฑ์</v>
      </c>
      <c r="J24" s="41">
        <f>('สมรรถนะที่ 2 ตัวชี้วัดข้อที่ 1'!G24+'สมรรถนะที่ 2 ตัวชี้วัดข้อที่ 1'!O24)/2</f>
        <v>1</v>
      </c>
      <c r="K24" s="41">
        <f>('สมรรถนะที่ 2 ตัวชี้วัดข้อที 2'!G24+'สมรรถนะที่ 2 ตัวชี้วัดข้อที 2'!O24)/2</f>
        <v>1</v>
      </c>
      <c r="L24" s="42">
        <f t="shared" si="3"/>
        <v>2</v>
      </c>
      <c r="M24" s="43">
        <f t="shared" si="4"/>
        <v>1</v>
      </c>
      <c r="N24" s="44" t="str">
        <f t="shared" si="5"/>
        <v>ผ่านเกณฑ์</v>
      </c>
      <c r="O24" s="41">
        <f>('สมรรถนะที่ 3 ตัวชี้วัดข้อที 1'!H24+'สมรรถนะที่ 3 ตัวชี้วัดข้อที 1'!Q24)/2</f>
        <v>1.25</v>
      </c>
      <c r="P24" s="41">
        <f>('สมรรถนะที่ 3 ตัวชี้วัดข้อที 2'!E24+'สมรรถนะที่ 3 ตัวชี้วัดข้อที 2'!K24)/2</f>
        <v>1</v>
      </c>
      <c r="Q24" s="42">
        <f t="shared" si="6"/>
        <v>2.25</v>
      </c>
      <c r="R24" s="43">
        <f t="shared" si="7"/>
        <v>1.125</v>
      </c>
      <c r="S24" s="44" t="str">
        <f t="shared" si="8"/>
        <v>ผ่านเกณฑ์</v>
      </c>
      <c r="T24" s="41">
        <f>('สมรรถนะที่ 4 ตัวชี้วัดข้อที 1'!E24+'สมรรถนะที่ 4 ตัวชี้วัดข้อที 1'!K24)/2</f>
        <v>1</v>
      </c>
      <c r="U24" s="41">
        <f>('สมรรถนะที่ 4 ตัวชี้วัดข้อที 2'!G24+'สมรรถนะที่ 4 ตัวชี้วัดข้อที 2'!O24)/2</f>
        <v>1.6666666666666667</v>
      </c>
      <c r="V24" s="41">
        <f>('สมรรถนะที่ 4 ตัวชี้วัดข้อที 3'!G24+'สมรรถนะที่ 4 ตัวชี้วัดข้อที 3'!O24)/2</f>
        <v>1.6666666666666667</v>
      </c>
      <c r="W24" s="41">
        <f>('สมรรถนะที่ 4 ตัวชี้วัดข้อที 4'!E24+'สมรรถนะที่ 4 ตัวชี้วัดข้อที 4'!K24)/2</f>
        <v>1</v>
      </c>
      <c r="X24" s="41">
        <f>('สมรรถนะที่ 4 ตัวชี้วัดข้อที 5'!F24+'สมรรถนะที่ 4 ตัวชี้วัดข้อที 5'!M24)/2</f>
        <v>2</v>
      </c>
      <c r="Y24" s="41">
        <f>('สมรรถนะที่ 4 ตัวชี้วัดข้อที 6'!F24+'สมรรถนะที่ 4 ตัวชี้วัดข้อที 6'!M24)/2</f>
        <v>2</v>
      </c>
      <c r="Z24" s="42">
        <f t="shared" si="9"/>
        <v>9.3333333333333339</v>
      </c>
      <c r="AA24" s="43">
        <f t="shared" si="10"/>
        <v>1.5555555555555556</v>
      </c>
      <c r="AB24" s="44" t="str">
        <f t="shared" si="11"/>
        <v>ดี</v>
      </c>
      <c r="AC24" s="41">
        <f>('สมรรถนะที่ 5 ตัวชี้วัดข้อที 1'!H24+'สมรรถนะที่ 5 ตัวชี้วัดข้อที 1'!Q24)/2</f>
        <v>1.25</v>
      </c>
      <c r="AD24" s="41">
        <f>('สมรรถนะที่ 5 ตัวชี้วัดข้อที 2'!H24+'สมรรถนะที่ 5 ตัวชี้วัดข้อที 2'!Q24)/2</f>
        <v>1</v>
      </c>
      <c r="AE24" s="42">
        <f t="shared" si="12"/>
        <v>2.25</v>
      </c>
      <c r="AF24" s="43">
        <f t="shared" si="13"/>
        <v>1.125</v>
      </c>
      <c r="AG24" s="44" t="str">
        <f t="shared" si="14"/>
        <v>ผ่านเกณฑ์</v>
      </c>
      <c r="AH24" s="82">
        <f t="shared" si="15"/>
        <v>20.083333333333336</v>
      </c>
      <c r="AI24" s="83">
        <f t="shared" si="16"/>
        <v>1.1736111111111112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เด็กหญิงจันทัปปภา เกตุดอน</v>
      </c>
      <c r="C25" s="41">
        <f>('สมรรถนะที่ 1 ตัวชี้วัดข้อที่ 1'!H25+'สมรรถนะที่ 1 ตัวชี้วัดข้อที่ 1'!Q25)/2</f>
        <v>0.75</v>
      </c>
      <c r="D25" s="41">
        <f>('สมรรถนะที่ 1 ตัวชี้วัดข้อที่ 2'!F25+'สมรรถนะที่ 1 ตัวชี้วัดข้อที่ 2'!M25)/2</f>
        <v>0.75</v>
      </c>
      <c r="E25" s="41">
        <f>('สมรรถนะที่ 1 ตัวชี้วัดข้อที่ 3'!F25+'สมรรถนะที่ 1 ตัวชี้วัดข้อที่ 3'!M25)/2</f>
        <v>2.5</v>
      </c>
      <c r="F25" s="41">
        <f>('สมรรถนะที่ 1 ตัวชี้วัดข้อที่ 4'!E25+'สมรรถนะที่ 1 ตัวชี้วัดข้อที่ 4'!K25)/2</f>
        <v>1.5</v>
      </c>
      <c r="G25" s="42">
        <f t="shared" si="0"/>
        <v>5.5</v>
      </c>
      <c r="H25" s="43">
        <f t="shared" si="1"/>
        <v>1.375</v>
      </c>
      <c r="I25" s="44" t="str">
        <f t="shared" si="2"/>
        <v>ผ่านเกณฑ์</v>
      </c>
      <c r="J25" s="41">
        <f>('สมรรถนะที่ 2 ตัวชี้วัดข้อที่ 1'!G25+'สมรรถนะที่ 2 ตัวชี้วัดข้อที่ 1'!O25)/2</f>
        <v>1.3333333333333333</v>
      </c>
      <c r="K25" s="41">
        <f>('สมรรถนะที่ 2 ตัวชี้วัดข้อที 2'!G25+'สมรรถนะที่ 2 ตัวชี้วัดข้อที 2'!O25)/2</f>
        <v>1</v>
      </c>
      <c r="L25" s="42">
        <f t="shared" si="3"/>
        <v>2.333333333333333</v>
      </c>
      <c r="M25" s="43">
        <f t="shared" si="4"/>
        <v>1.1666666666666665</v>
      </c>
      <c r="N25" s="44" t="str">
        <f t="shared" si="5"/>
        <v>ผ่านเกณฑ์</v>
      </c>
      <c r="O25" s="41">
        <f>('สมรรถนะที่ 3 ตัวชี้วัดข้อที 1'!H25+'สมรรถนะที่ 3 ตัวชี้วัดข้อที 1'!Q25)/2</f>
        <v>1.25</v>
      </c>
      <c r="P25" s="41">
        <f>('สมรรถนะที่ 3 ตัวชี้วัดข้อที 2'!E25+'สมรรถนะที่ 3 ตัวชี้วัดข้อที 2'!K25)/2</f>
        <v>1</v>
      </c>
      <c r="Q25" s="42">
        <f t="shared" si="6"/>
        <v>2.25</v>
      </c>
      <c r="R25" s="43">
        <f t="shared" si="7"/>
        <v>1.125</v>
      </c>
      <c r="S25" s="44" t="str">
        <f t="shared" si="8"/>
        <v>ผ่านเกณฑ์</v>
      </c>
      <c r="T25" s="41">
        <f>('สมรรถนะที่ 4 ตัวชี้วัดข้อที 1'!E25+'สมรรถนะที่ 4 ตัวชี้วัดข้อที 1'!K25)/2</f>
        <v>1</v>
      </c>
      <c r="U25" s="41">
        <f>('สมรรถนะที่ 4 ตัวชี้วัดข้อที 2'!G25+'สมรรถนะที่ 4 ตัวชี้วัดข้อที 2'!O25)/2</f>
        <v>1.3333333333333335</v>
      </c>
      <c r="V25" s="41">
        <f>('สมรรถนะที่ 4 ตัวชี้วัดข้อที 3'!G25+'สมรรถนะที่ 4 ตัวชี้วัดข้อที 3'!O25)/2</f>
        <v>1.5</v>
      </c>
      <c r="W25" s="41">
        <f>('สมรรถนะที่ 4 ตัวชี้วัดข้อที 4'!E25+'สมรรถนะที่ 4 ตัวชี้วัดข้อที 4'!K25)/2</f>
        <v>1</v>
      </c>
      <c r="X25" s="41">
        <f>('สมรรถนะที่ 4 ตัวชี้วัดข้อที 5'!F25+'สมรรถนะที่ 4 ตัวชี้วัดข้อที 5'!M25)/2</f>
        <v>2.25</v>
      </c>
      <c r="Y25" s="41">
        <f>('สมรรถนะที่ 4 ตัวชี้วัดข้อที 6'!F25+'สมรรถนะที่ 4 ตัวชี้วัดข้อที 6'!M25)/2</f>
        <v>2</v>
      </c>
      <c r="Z25" s="42">
        <f t="shared" si="9"/>
        <v>9.0833333333333339</v>
      </c>
      <c r="AA25" s="43">
        <f t="shared" si="10"/>
        <v>1.5138888888888891</v>
      </c>
      <c r="AB25" s="44" t="str">
        <f t="shared" si="11"/>
        <v>ดี</v>
      </c>
      <c r="AC25" s="41">
        <f>('สมรรถนะที่ 5 ตัวชี้วัดข้อที 1'!H25+'สมรรถนะที่ 5 ตัวชี้วัดข้อที 1'!Q25)/2</f>
        <v>1.25</v>
      </c>
      <c r="AD25" s="41">
        <f>('สมรรถนะที่ 5 ตัวชี้วัดข้อที 2'!H25+'สมรรถนะที่ 5 ตัวชี้วัดข้อที 2'!Q25)/2</f>
        <v>1</v>
      </c>
      <c r="AE25" s="42">
        <f t="shared" si="12"/>
        <v>2.25</v>
      </c>
      <c r="AF25" s="43">
        <f t="shared" si="13"/>
        <v>1.125</v>
      </c>
      <c r="AG25" s="44" t="str">
        <f t="shared" si="14"/>
        <v>ผ่านเกณฑ์</v>
      </c>
      <c r="AH25" s="82">
        <f t="shared" si="15"/>
        <v>21.416666666666664</v>
      </c>
      <c r="AI25" s="83">
        <f t="shared" si="16"/>
        <v>1.2611111111111111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เด็กชายกิตติเจริญชัย หงษ์อ่อน</v>
      </c>
      <c r="C26" s="41">
        <f>('สมรรถนะที่ 1 ตัวชี้วัดข้อที่ 1'!H26+'สมรรถนะที่ 1 ตัวชี้วัดข้อที่ 1'!Q26)/2</f>
        <v>1.25</v>
      </c>
      <c r="D26" s="41">
        <f>('สมรรถนะที่ 1 ตัวชี้วัดข้อที่ 2'!F26+'สมรรถนะที่ 1 ตัวชี้วัดข้อที่ 2'!M26)/2</f>
        <v>2.25</v>
      </c>
      <c r="E26" s="41">
        <f>('สมรรถนะที่ 1 ตัวชี้วัดข้อที่ 3'!F26+'สมรรถนะที่ 1 ตัวชี้วัดข้อที่ 3'!M26)/2</f>
        <v>3</v>
      </c>
      <c r="F26" s="41">
        <f>('สมรรถนะที่ 1 ตัวชี้วัดข้อที่ 4'!E26+'สมรรถนะที่ 1 ตัวชี้วัดข้อที่ 4'!K26)/2</f>
        <v>1.5</v>
      </c>
      <c r="G26" s="42">
        <f t="shared" si="0"/>
        <v>8</v>
      </c>
      <c r="H26" s="43">
        <f t="shared" si="1"/>
        <v>2</v>
      </c>
      <c r="I26" s="44" t="str">
        <f t="shared" si="2"/>
        <v>ดี</v>
      </c>
      <c r="J26" s="41">
        <f>('สมรรถนะที่ 2 ตัวชี้วัดข้อที่ 1'!G26+'สมรรถนะที่ 2 ตัวชี้วัดข้อที่ 1'!O26)/2</f>
        <v>2.166666666666667</v>
      </c>
      <c r="K26" s="41">
        <f>('สมรรถนะที่ 2 ตัวชี้วัดข้อที 2'!G26+'สมรรถนะที่ 2 ตัวชี้วัดข้อที 2'!O26)/2</f>
        <v>2.3333333333333335</v>
      </c>
      <c r="L26" s="42">
        <f t="shared" si="3"/>
        <v>4.5</v>
      </c>
      <c r="M26" s="43">
        <f t="shared" si="4"/>
        <v>2.25</v>
      </c>
      <c r="N26" s="44" t="str">
        <f t="shared" si="5"/>
        <v>ดี</v>
      </c>
      <c r="O26" s="41">
        <f>('สมรรถนะที่ 3 ตัวชี้วัดข้อที 1'!H26+'สมรรถนะที่ 3 ตัวชี้วัดข้อที 1'!Q26)/2</f>
        <v>2.25</v>
      </c>
      <c r="P26" s="41">
        <f>('สมรรถนะที่ 3 ตัวชี้วัดข้อที 2'!E26+'สมรรถนะที่ 3 ตัวชี้วัดข้อที 2'!K26)/2</f>
        <v>3</v>
      </c>
      <c r="Q26" s="42">
        <f t="shared" si="6"/>
        <v>5.25</v>
      </c>
      <c r="R26" s="43">
        <f t="shared" si="7"/>
        <v>2.625</v>
      </c>
      <c r="S26" s="44" t="str">
        <f t="shared" si="8"/>
        <v>ดีเยี่ยม</v>
      </c>
      <c r="T26" s="41">
        <f>('สมรรถนะที่ 4 ตัวชี้วัดข้อที 1'!E26+'สมรรถนะที่ 4 ตัวชี้วัดข้อที 1'!K26)/2</f>
        <v>3</v>
      </c>
      <c r="U26" s="41">
        <f>('สมรรถนะที่ 4 ตัวชี้วัดข้อที 2'!G26+'สมรรถนะที่ 4 ตัวชี้วัดข้อที 2'!O26)/2</f>
        <v>2.833333333333333</v>
      </c>
      <c r="V26" s="41">
        <f>('สมรรถนะที่ 4 ตัวชี้วัดข้อที 3'!G26+'สมรรถนะที่ 4 ตัวชี้วัดข้อที 3'!O26)/2</f>
        <v>2.1666666666666665</v>
      </c>
      <c r="W26" s="41">
        <f>('สมรรถนะที่ 4 ตัวชี้วัดข้อที 4'!E26+'สมรรถนะที่ 4 ตัวชี้วัดข้อที 4'!K26)/2</f>
        <v>2</v>
      </c>
      <c r="X26" s="41">
        <f>('สมรรถนะที่ 4 ตัวชี้วัดข้อที 5'!F26+'สมรรถนะที่ 4 ตัวชี้วัดข้อที 5'!M26)/2</f>
        <v>2.5</v>
      </c>
      <c r="Y26" s="41">
        <f>('สมรรถนะที่ 4 ตัวชี้วัดข้อที 6'!F26+'สมรรถนะที่ 4 ตัวชี้วัดข้อที 6'!M26)/2</f>
        <v>2.5</v>
      </c>
      <c r="Z26" s="42">
        <f t="shared" si="9"/>
        <v>15</v>
      </c>
      <c r="AA26" s="43">
        <f t="shared" si="10"/>
        <v>2.5</v>
      </c>
      <c r="AB26" s="44" t="str">
        <f t="shared" si="11"/>
        <v>ดีเยี่ยม</v>
      </c>
      <c r="AC26" s="41">
        <f>('สมรรถนะที่ 5 ตัวชี้วัดข้อที 1'!H26+'สมรรถนะที่ 5 ตัวชี้วัดข้อที 1'!Q26)/2</f>
        <v>1.875</v>
      </c>
      <c r="AD26" s="41">
        <f>('สมรรถนะที่ 5 ตัวชี้วัดข้อที 2'!H26+'สมรรถนะที่ 5 ตัวชี้วัดข้อที 2'!Q26)/2</f>
        <v>1.5</v>
      </c>
      <c r="AE26" s="42">
        <f t="shared" si="12"/>
        <v>3.375</v>
      </c>
      <c r="AF26" s="43">
        <f t="shared" si="13"/>
        <v>1.6875</v>
      </c>
      <c r="AG26" s="44" t="str">
        <f t="shared" si="14"/>
        <v>ดี</v>
      </c>
      <c r="AH26" s="82">
        <f t="shared" si="15"/>
        <v>36.125</v>
      </c>
      <c r="AI26" s="83">
        <f t="shared" si="16"/>
        <v>2.2124999999999999</v>
      </c>
      <c r="AJ26" s="84" t="str">
        <f t="shared" si="17"/>
        <v>ดี</v>
      </c>
    </row>
    <row r="27" spans="1:36" x14ac:dyDescent="0.55000000000000004">
      <c r="A27" s="39">
        <v>16</v>
      </c>
      <c r="B27" s="40" t="str">
        <f>ข้อมูลนักเรียน!B20</f>
        <v>เด็กชายณรงค์ฤทธิ์  ล้อมกระโทก</v>
      </c>
      <c r="C27" s="41">
        <f>('สมรรถนะที่ 1 ตัวชี้วัดข้อที่ 1'!H27+'สมรรถนะที่ 1 ตัวชี้วัดข้อที่ 1'!Q27)/2</f>
        <v>1.625</v>
      </c>
      <c r="D27" s="41">
        <f>('สมรรถนะที่ 1 ตัวชี้วัดข้อที่ 2'!F27+'สมรรถนะที่ 1 ตัวชี้วัดข้อที่ 2'!M27)/2</f>
        <v>2</v>
      </c>
      <c r="E27" s="41">
        <f>('สมรรถนะที่ 1 ตัวชี้วัดข้อที่ 3'!F27+'สมรรถนะที่ 1 ตัวชี้วัดข้อที่ 3'!M27)/2</f>
        <v>1.5</v>
      </c>
      <c r="F27" s="41">
        <f>('สมรรถนะที่ 1 ตัวชี้วัดข้อที่ 4'!E27+'สมรรถนะที่ 1 ตัวชี้วัดข้อที่ 4'!K27)/2</f>
        <v>1.5</v>
      </c>
      <c r="G27" s="42">
        <f t="shared" si="0"/>
        <v>6.625</v>
      </c>
      <c r="H27" s="43">
        <f t="shared" si="1"/>
        <v>1.65625</v>
      </c>
      <c r="I27" s="44" t="str">
        <f t="shared" si="2"/>
        <v>ดี</v>
      </c>
      <c r="J27" s="41">
        <f>('สมรรถนะที่ 2 ตัวชี้วัดข้อที่ 1'!G27+'สมรรถนะที่ 2 ตัวชี้วัดข้อที่ 1'!O27)/2</f>
        <v>2.5</v>
      </c>
      <c r="K27" s="41">
        <f>('สมรรถนะที่ 2 ตัวชี้วัดข้อที 2'!G27+'สมรรถนะที่ 2 ตัวชี้วัดข้อที 2'!O27)/2</f>
        <v>2.5</v>
      </c>
      <c r="L27" s="42">
        <f t="shared" si="3"/>
        <v>5</v>
      </c>
      <c r="M27" s="43">
        <f t="shared" si="4"/>
        <v>2.5</v>
      </c>
      <c r="N27" s="44" t="str">
        <f t="shared" si="5"/>
        <v>ดีเยี่ยม</v>
      </c>
      <c r="O27" s="41">
        <f>('สมรรถนะที่ 3 ตัวชี้วัดข้อที 1'!H27+'สมรรถนะที่ 3 ตัวชี้วัดข้อที 1'!Q27)/2</f>
        <v>2.25</v>
      </c>
      <c r="P27" s="41">
        <f>('สมรรถนะที่ 3 ตัวชี้วัดข้อที 2'!E27+'สมรรถนะที่ 3 ตัวชี้วัดข้อที 2'!K27)/2</f>
        <v>3</v>
      </c>
      <c r="Q27" s="42">
        <f t="shared" si="6"/>
        <v>5.25</v>
      </c>
      <c r="R27" s="43">
        <f t="shared" si="7"/>
        <v>2.625</v>
      </c>
      <c r="S27" s="44" t="str">
        <f t="shared" si="8"/>
        <v>ดีเยี่ยม</v>
      </c>
      <c r="T27" s="41">
        <f>('สมรรถนะที่ 4 ตัวชี้วัดข้อที 1'!E27+'สมรรถนะที่ 4 ตัวชี้วัดข้อที 1'!K27)/2</f>
        <v>3</v>
      </c>
      <c r="U27" s="41">
        <f>('สมรรถนะที่ 4 ตัวชี้วัดข้อที 2'!G27+'สมรรถนะที่ 4 ตัวชี้วัดข้อที 2'!O27)/2</f>
        <v>2.5</v>
      </c>
      <c r="V27" s="41">
        <f>('สมรรถนะที่ 4 ตัวชี้วัดข้อที 3'!G27+'สมรรถนะที่ 4 ตัวชี้วัดข้อที 3'!O27)/2</f>
        <v>2.3333333333333335</v>
      </c>
      <c r="W27" s="41">
        <f>('สมรรถนะที่ 4 ตัวชี้วัดข้อที 4'!E27+'สมรรถนะที่ 4 ตัวชี้วัดข้อที 4'!K27)/2</f>
        <v>2</v>
      </c>
      <c r="X27" s="41">
        <f>('สมรรถนะที่ 4 ตัวชี้วัดข้อที 5'!F27+'สมรรถนะที่ 4 ตัวชี้วัดข้อที 5'!M27)/2</f>
        <v>2.5</v>
      </c>
      <c r="Y27" s="41">
        <f>('สมรรถนะที่ 4 ตัวชี้วัดข้อที 6'!F27+'สมรรถนะที่ 4 ตัวชี้วัดข้อที 6'!M27)/2</f>
        <v>2.5</v>
      </c>
      <c r="Z27" s="42">
        <f t="shared" si="9"/>
        <v>14.833333333333334</v>
      </c>
      <c r="AA27" s="43">
        <f t="shared" si="10"/>
        <v>2.4722222222222223</v>
      </c>
      <c r="AB27" s="44" t="str">
        <f t="shared" si="11"/>
        <v>ดี</v>
      </c>
      <c r="AC27" s="41">
        <f>('สมรรถนะที่ 5 ตัวชี้วัดข้อที 1'!H27+'สมรรถนะที่ 5 ตัวชี้วัดข้อที 1'!Q27)/2</f>
        <v>1.75</v>
      </c>
      <c r="AD27" s="41">
        <f>('สมรรถนะที่ 5 ตัวชี้วัดข้อที 2'!H27+'สมรรถนะที่ 5 ตัวชี้วัดข้อที 2'!Q27)/2</f>
        <v>1.5</v>
      </c>
      <c r="AE27" s="42">
        <f t="shared" si="12"/>
        <v>3.25</v>
      </c>
      <c r="AF27" s="43">
        <f t="shared" si="13"/>
        <v>1.625</v>
      </c>
      <c r="AG27" s="44" t="str">
        <f t="shared" si="14"/>
        <v>ดี</v>
      </c>
      <c r="AH27" s="82">
        <f t="shared" si="15"/>
        <v>34.958333333333336</v>
      </c>
      <c r="AI27" s="83">
        <f t="shared" si="16"/>
        <v>2.1756944444444444</v>
      </c>
      <c r="AJ27" s="84" t="str">
        <f t="shared" si="17"/>
        <v>ดี</v>
      </c>
    </row>
    <row r="28" spans="1:36" x14ac:dyDescent="0.55000000000000004">
      <c r="A28" s="39">
        <v>17</v>
      </c>
      <c r="B28" s="40" t="str">
        <f>ข้อมูลนักเรียน!B21</f>
        <v>เด็กหญิงณัฐนิกา  รังกระโทก</v>
      </c>
      <c r="C28" s="41">
        <f>('สมรรถนะที่ 1 ตัวชี้วัดข้อที่ 1'!H28+'สมรรถนะที่ 1 ตัวชี้วัดข้อที่ 1'!Q28)/2</f>
        <v>2</v>
      </c>
      <c r="D28" s="41">
        <f>('สมรรถนะที่ 1 ตัวชี้วัดข้อที่ 2'!F28+'สมรรถนะที่ 1 ตัวชี้วัดข้อที่ 2'!M28)/2</f>
        <v>1.75</v>
      </c>
      <c r="E28" s="41">
        <f>('สมรรถนะที่ 1 ตัวชี้วัดข้อที่ 3'!F28+'สมรรถนะที่ 1 ตัวชี้วัดข้อที่ 3'!M28)/2</f>
        <v>3</v>
      </c>
      <c r="F28" s="41">
        <f>('สมรรถนะที่ 1 ตัวชี้วัดข้อที่ 4'!E28+'สมรรถนะที่ 1 ตัวชี้วัดข้อที่ 4'!K28)/2</f>
        <v>1.5</v>
      </c>
      <c r="G28" s="42">
        <f t="shared" si="0"/>
        <v>8.25</v>
      </c>
      <c r="H28" s="43">
        <f t="shared" si="1"/>
        <v>2.0625</v>
      </c>
      <c r="I28" s="44" t="str">
        <f t="shared" si="2"/>
        <v>ดี</v>
      </c>
      <c r="J28" s="41">
        <f>('สมรรถนะที่ 2 ตัวชี้วัดข้อที่ 1'!G28+'สมรรถนะที่ 2 ตัวชี้วัดข้อที่ 1'!O28)/2</f>
        <v>2.833333333333333</v>
      </c>
      <c r="K28" s="41">
        <f>('สมรรถนะที่ 2 ตัวชี้วัดข้อที 2'!G28+'สมรรถนะที่ 2 ตัวชี้วัดข้อที 2'!O28)/2</f>
        <v>2.833333333333333</v>
      </c>
      <c r="L28" s="42">
        <f t="shared" si="3"/>
        <v>5.6666666666666661</v>
      </c>
      <c r="M28" s="43">
        <f t="shared" si="4"/>
        <v>2.833333333333333</v>
      </c>
      <c r="N28" s="44" t="str">
        <f t="shared" si="5"/>
        <v>ดีเยี่ยม</v>
      </c>
      <c r="O28" s="41">
        <f>('สมรรถนะที่ 3 ตัวชี้วัดข้อที 1'!H28+'สมรรถนะที่ 3 ตัวชี้วัดข้อที 1'!Q28)/2</f>
        <v>2.375</v>
      </c>
      <c r="P28" s="41">
        <f>('สมรรถนะที่ 3 ตัวชี้วัดข้อที 2'!E28+'สมรรถนะที่ 3 ตัวชี้วัดข้อที 2'!K28)/2</f>
        <v>3</v>
      </c>
      <c r="Q28" s="42">
        <f t="shared" si="6"/>
        <v>5.375</v>
      </c>
      <c r="R28" s="43">
        <f t="shared" si="7"/>
        <v>2.6875</v>
      </c>
      <c r="S28" s="44" t="str">
        <f t="shared" si="8"/>
        <v>ดีเยี่ยม</v>
      </c>
      <c r="T28" s="41">
        <f>('สมรรถนะที่ 4 ตัวชี้วัดข้อที 1'!E28+'สมรรถนะที่ 4 ตัวชี้วัดข้อที 1'!K28)/2</f>
        <v>3</v>
      </c>
      <c r="U28" s="41">
        <f>('สมรรถนะที่ 4 ตัวชี้วัดข้อที 2'!G28+'สมรรถนะที่ 4 ตัวชี้วัดข้อที 2'!O28)/2</f>
        <v>2.666666666666667</v>
      </c>
      <c r="V28" s="41">
        <f>('สมรรถนะที่ 4 ตัวชี้วัดข้อที 3'!G28+'สมรรถนะที่ 4 ตัวชี้วัดข้อที 3'!O28)/2</f>
        <v>2.5</v>
      </c>
      <c r="W28" s="41">
        <f>('สมรรถนะที่ 4 ตัวชี้วัดข้อที 4'!E28+'สมรรถนะที่ 4 ตัวชี้วัดข้อที 4'!K28)/2</f>
        <v>3</v>
      </c>
      <c r="X28" s="41">
        <f>('สมรรถนะที่ 4 ตัวชี้วัดข้อที 5'!F28+'สมรรถนะที่ 4 ตัวชี้วัดข้อที 5'!M28)/2</f>
        <v>2.75</v>
      </c>
      <c r="Y28" s="41">
        <f>('สมรรถนะที่ 4 ตัวชี้วัดข้อที 6'!F28+'สมรรถนะที่ 4 ตัวชี้วัดข้อที 6'!M28)/2</f>
        <v>3</v>
      </c>
      <c r="Z28" s="42">
        <f t="shared" si="9"/>
        <v>16.916666666666668</v>
      </c>
      <c r="AA28" s="43">
        <f t="shared" si="10"/>
        <v>2.8194444444444446</v>
      </c>
      <c r="AB28" s="44" t="str">
        <f t="shared" si="11"/>
        <v>ดีเยี่ยม</v>
      </c>
      <c r="AC28" s="41">
        <f>('สมรรถนะที่ 5 ตัวชี้วัดข้อที 1'!H28+'สมรรถนะที่ 5 ตัวชี้วัดข้อที 1'!Q28)/2</f>
        <v>1.875</v>
      </c>
      <c r="AD28" s="41">
        <f>('สมรรถนะที่ 5 ตัวชี้วัดข้อที 2'!H28+'สมรรถนะที่ 5 ตัวชี้วัดข้อที 2'!Q28)/2</f>
        <v>1.5</v>
      </c>
      <c r="AE28" s="42">
        <f t="shared" si="12"/>
        <v>3.375</v>
      </c>
      <c r="AF28" s="43">
        <f t="shared" si="13"/>
        <v>1.6875</v>
      </c>
      <c r="AG28" s="44" t="str">
        <f t="shared" si="14"/>
        <v>ดี</v>
      </c>
      <c r="AH28" s="82">
        <f t="shared" si="15"/>
        <v>39.583333333333329</v>
      </c>
      <c r="AI28" s="83">
        <f t="shared" si="16"/>
        <v>2.4180555555555556</v>
      </c>
      <c r="AJ28" s="84" t="str">
        <f t="shared" si="17"/>
        <v>ดี</v>
      </c>
    </row>
    <row r="29" spans="1:36" x14ac:dyDescent="0.55000000000000004">
      <c r="A29" s="39">
        <v>18</v>
      </c>
      <c r="B29" s="40" t="str">
        <f>ข้อมูลนักเรียน!B22</f>
        <v>เด็กชายพรเพชร  แสงดี</v>
      </c>
      <c r="C29" s="41">
        <f>('สมรรถนะที่ 1 ตัวชี้วัดข้อที่ 1'!H29+'สมรรถนะที่ 1 ตัวชี้วัดข้อที่ 1'!Q29)/2</f>
        <v>0.75</v>
      </c>
      <c r="D29" s="41">
        <f>('สมรรถนะที่ 1 ตัวชี้วัดข้อที่ 2'!F29+'สมรรถนะที่ 1 ตัวชี้วัดข้อที่ 2'!M29)/2</f>
        <v>1.5</v>
      </c>
      <c r="E29" s="41">
        <f>('สมรรถนะที่ 1 ตัวชี้วัดข้อที่ 3'!F29+'สมรรถนะที่ 1 ตัวชี้วัดข้อที่ 3'!M29)/2</f>
        <v>2.5</v>
      </c>
      <c r="F29" s="41">
        <f>('สมรรถนะที่ 1 ตัวชี้วัดข้อที่ 4'!E29+'สมรรถนะที่ 1 ตัวชี้วัดข้อที่ 4'!K29)/2</f>
        <v>1.5</v>
      </c>
      <c r="G29" s="42">
        <f t="shared" si="0"/>
        <v>6.25</v>
      </c>
      <c r="H29" s="43">
        <f t="shared" si="1"/>
        <v>1.5625</v>
      </c>
      <c r="I29" s="44" t="str">
        <f t="shared" si="2"/>
        <v>ดี</v>
      </c>
      <c r="J29" s="41">
        <f>('สมรรถนะที่ 2 ตัวชี้วัดข้อที่ 1'!G29+'สมรรถนะที่ 2 ตัวชี้วัดข้อที่ 1'!O29)/2</f>
        <v>1.8333333333333335</v>
      </c>
      <c r="K29" s="41">
        <f>('สมรรถนะที่ 2 ตัวชี้วัดข้อที 2'!G29+'สมรรถนะที่ 2 ตัวชี้วัดข้อที 2'!O29)/2</f>
        <v>2.5</v>
      </c>
      <c r="L29" s="42">
        <f t="shared" si="3"/>
        <v>4.3333333333333339</v>
      </c>
      <c r="M29" s="43">
        <f t="shared" si="4"/>
        <v>2.166666666666667</v>
      </c>
      <c r="N29" s="44" t="str">
        <f t="shared" si="5"/>
        <v>ดี</v>
      </c>
      <c r="O29" s="41">
        <f>('สมรรถนะที่ 3 ตัวชี้วัดข้อที 1'!H29+'สมรรถนะที่ 3 ตัวชี้วัดข้อที 1'!Q29)/2</f>
        <v>1.375</v>
      </c>
      <c r="P29" s="41">
        <f>('สมรรถนะที่ 3 ตัวชี้วัดข้อที 2'!E29+'สมรรถนะที่ 3 ตัวชี้วัดข้อที 2'!K29)/2</f>
        <v>3</v>
      </c>
      <c r="Q29" s="42">
        <f t="shared" si="6"/>
        <v>4.375</v>
      </c>
      <c r="R29" s="43">
        <f t="shared" si="7"/>
        <v>2.1875</v>
      </c>
      <c r="S29" s="44" t="str">
        <f t="shared" si="8"/>
        <v>ดี</v>
      </c>
      <c r="T29" s="41">
        <f>('สมรรถนะที่ 4 ตัวชี้วัดข้อที 1'!E29+'สมรรถนะที่ 4 ตัวชี้วัดข้อที 1'!K29)/2</f>
        <v>3</v>
      </c>
      <c r="U29" s="41">
        <f>('สมรรถนะที่ 4 ตัวชี้วัดข้อที 2'!G29+'สมรรถนะที่ 4 ตัวชี้วัดข้อที 2'!O29)/2</f>
        <v>1.5</v>
      </c>
      <c r="V29" s="41">
        <f>('สมรรถนะที่ 4 ตัวชี้วัดข้อที 3'!G29+'สมรรถนะที่ 4 ตัวชี้วัดข้อที 3'!O29)/2</f>
        <v>2</v>
      </c>
      <c r="W29" s="41">
        <f>('สมรรถนะที่ 4 ตัวชี้วัดข้อที 4'!E29+'สมรรถนะที่ 4 ตัวชี้วัดข้อที 4'!K29)/2</f>
        <v>2</v>
      </c>
      <c r="X29" s="41">
        <f>('สมรรถนะที่ 4 ตัวชี้วัดข้อที 5'!F29+'สมรรถนะที่ 4 ตัวชี้วัดข้อที 5'!M29)/2</f>
        <v>2</v>
      </c>
      <c r="Y29" s="41">
        <f>('สมรรถนะที่ 4 ตัวชี้วัดข้อที 6'!F29+'สมรรถนะที่ 4 ตัวชี้วัดข้อที 6'!M29)/2</f>
        <v>2.5</v>
      </c>
      <c r="Z29" s="42">
        <f t="shared" si="9"/>
        <v>13</v>
      </c>
      <c r="AA29" s="43">
        <f t="shared" si="10"/>
        <v>2.1666666666666665</v>
      </c>
      <c r="AB29" s="44" t="str">
        <f t="shared" si="11"/>
        <v>ดี</v>
      </c>
      <c r="AC29" s="41">
        <f>('สมรรถนะที่ 5 ตัวชี้วัดข้อที 1'!H29+'สมรรถนะที่ 5 ตัวชี้วัดข้อที 1'!Q29)/2</f>
        <v>1.25</v>
      </c>
      <c r="AD29" s="41">
        <f>('สมรรถนะที่ 5 ตัวชี้วัดข้อที 2'!H29+'สมรรถนะที่ 5 ตัวชี้วัดข้อที 2'!Q29)/2</f>
        <v>1.25</v>
      </c>
      <c r="AE29" s="42">
        <f t="shared" si="12"/>
        <v>2.5</v>
      </c>
      <c r="AF29" s="43">
        <f t="shared" si="13"/>
        <v>1.25</v>
      </c>
      <c r="AG29" s="44" t="str">
        <f t="shared" si="14"/>
        <v>ผ่านเกณฑ์</v>
      </c>
      <c r="AH29" s="82">
        <f t="shared" si="15"/>
        <v>30.458333333333336</v>
      </c>
      <c r="AI29" s="83">
        <f t="shared" si="16"/>
        <v>1.8666666666666667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เด็กชายอภินัท  คำภูมี</v>
      </c>
      <c r="C30" s="41">
        <f>('สมรรถนะที่ 1 ตัวชี้วัดข้อที่ 1'!H30+'สมรรถนะที่ 1 ตัวชี้วัดข้อที่ 1'!Q30)/2</f>
        <v>1.625</v>
      </c>
      <c r="D30" s="41">
        <f>('สมรรถนะที่ 1 ตัวชี้วัดข้อที่ 2'!F30+'สมรรถนะที่ 1 ตัวชี้วัดข้อที่ 2'!M30)/2</f>
        <v>1.75</v>
      </c>
      <c r="E30" s="41">
        <f>('สมรรถนะที่ 1 ตัวชี้วัดข้อที่ 3'!F30+'สมรรถนะที่ 1 ตัวชี้วัดข้อที่ 3'!M30)/2</f>
        <v>1.5</v>
      </c>
      <c r="F30" s="41">
        <f>('สมรรถนะที่ 1 ตัวชี้วัดข้อที่ 4'!E30+'สมรรถนะที่ 1 ตัวชี้วัดข้อที่ 4'!K30)/2</f>
        <v>1.5</v>
      </c>
      <c r="G30" s="42">
        <f t="shared" si="0"/>
        <v>6.375</v>
      </c>
      <c r="H30" s="43">
        <f t="shared" si="1"/>
        <v>1.59375</v>
      </c>
      <c r="I30" s="44" t="str">
        <f t="shared" si="2"/>
        <v>ดี</v>
      </c>
      <c r="J30" s="41">
        <f>('สมรรถนะที่ 2 ตัวชี้วัดข้อที่ 1'!G30+'สมรรถนะที่ 2 ตัวชี้วัดข้อที่ 1'!O30)/2</f>
        <v>3</v>
      </c>
      <c r="K30" s="41">
        <f>('สมรรถนะที่ 2 ตัวชี้วัดข้อที 2'!G30+'สมรรถนะที่ 2 ตัวชี้วัดข้อที 2'!O30)/2</f>
        <v>2.833333333333333</v>
      </c>
      <c r="L30" s="42">
        <f t="shared" si="3"/>
        <v>5.833333333333333</v>
      </c>
      <c r="M30" s="43">
        <f t="shared" si="4"/>
        <v>2.9166666666666665</v>
      </c>
      <c r="N30" s="44" t="str">
        <f t="shared" si="5"/>
        <v>ดีเยี่ยม</v>
      </c>
      <c r="O30" s="41">
        <f>('สมรรถนะที่ 3 ตัวชี้วัดข้อที 1'!H30+'สมรรถนะที่ 3 ตัวชี้วัดข้อที 1'!Q30)/2</f>
        <v>2.25</v>
      </c>
      <c r="P30" s="41">
        <f>('สมรรถนะที่ 3 ตัวชี้วัดข้อที 2'!E30+'สมรรถนะที่ 3 ตัวชี้วัดข้อที 2'!K30)/2</f>
        <v>3</v>
      </c>
      <c r="Q30" s="42">
        <f t="shared" si="6"/>
        <v>5.25</v>
      </c>
      <c r="R30" s="43">
        <f t="shared" si="7"/>
        <v>2.625</v>
      </c>
      <c r="S30" s="44" t="str">
        <f t="shared" si="8"/>
        <v>ดีเยี่ยม</v>
      </c>
      <c r="T30" s="41">
        <f>('สมรรถนะที่ 4 ตัวชี้วัดข้อที 1'!E30+'สมรรถนะที่ 4 ตัวชี้วัดข้อที 1'!K30)/2</f>
        <v>3</v>
      </c>
      <c r="U30" s="41">
        <f>('สมรรถนะที่ 4 ตัวชี้วัดข้อที 2'!G30+'สมรรถนะที่ 4 ตัวชี้วัดข้อที 2'!O30)/2</f>
        <v>2.666666666666667</v>
      </c>
      <c r="V30" s="41">
        <f>('สมรรถนะที่ 4 ตัวชี้วัดข้อที 3'!G30+'สมรรถนะที่ 4 ตัวชี้วัดข้อที 3'!O30)/2</f>
        <v>2.5</v>
      </c>
      <c r="W30" s="41">
        <f>('สมรรถนะที่ 4 ตัวชี้วัดข้อที 4'!E30+'สมรรถนะที่ 4 ตัวชี้วัดข้อที 4'!K30)/2</f>
        <v>3</v>
      </c>
      <c r="X30" s="41">
        <f>('สมรรถนะที่ 4 ตัวชี้วัดข้อที 5'!F30+'สมรรถนะที่ 4 ตัวชี้วัดข้อที 5'!M30)/2</f>
        <v>2.75</v>
      </c>
      <c r="Y30" s="41">
        <f>('สมรรถนะที่ 4 ตัวชี้วัดข้อที 6'!F30+'สมรรถนะที่ 4 ตัวชี้วัดข้อที 6'!M30)/2</f>
        <v>3</v>
      </c>
      <c r="Z30" s="42">
        <f t="shared" si="9"/>
        <v>16.916666666666668</v>
      </c>
      <c r="AA30" s="43">
        <f t="shared" si="10"/>
        <v>2.8194444444444446</v>
      </c>
      <c r="AB30" s="44" t="str">
        <f t="shared" si="11"/>
        <v>ดีเยี่ยม</v>
      </c>
      <c r="AC30" s="41">
        <f>('สมรรถนะที่ 5 ตัวชี้วัดข้อที 1'!H30+'สมรรถนะที่ 5 ตัวชี้วัดข้อที 1'!Q30)/2</f>
        <v>2.25</v>
      </c>
      <c r="AD30" s="41">
        <f>('สมรรถนะที่ 5 ตัวชี้วัดข้อที 2'!H30+'สมรรถนะที่ 5 ตัวชี้วัดข้อที 2'!Q30)/2</f>
        <v>1.5</v>
      </c>
      <c r="AE30" s="42">
        <f t="shared" si="12"/>
        <v>3.75</v>
      </c>
      <c r="AF30" s="43">
        <f t="shared" si="13"/>
        <v>1.875</v>
      </c>
      <c r="AG30" s="44" t="str">
        <f t="shared" si="14"/>
        <v>ดี</v>
      </c>
      <c r="AH30" s="82">
        <f t="shared" si="15"/>
        <v>38.125</v>
      </c>
      <c r="AI30" s="83">
        <f t="shared" si="16"/>
        <v>2.3659722222222221</v>
      </c>
      <c r="AJ30" s="84" t="str">
        <f t="shared" si="17"/>
        <v>ดี</v>
      </c>
    </row>
    <row r="31" spans="1:36" x14ac:dyDescent="0.55000000000000004">
      <c r="A31" s="39">
        <v>20</v>
      </c>
      <c r="B31" s="40" t="str">
        <f>ข้อมูลนักเรียน!B24</f>
        <v>เด็กหญิงอริสา  รสกระโทก</v>
      </c>
      <c r="C31" s="41">
        <f>('สมรรถนะที่ 1 ตัวชี้วัดข้อที่ 1'!H31+'สมรรถนะที่ 1 ตัวชี้วัดข้อที่ 1'!Q31)/2</f>
        <v>0.625</v>
      </c>
      <c r="D31" s="41">
        <f>('สมรรถนะที่ 1 ตัวชี้วัดข้อที่ 2'!F31+'สมรรถนะที่ 1 ตัวชี้วัดข้อที่ 2'!M31)/2</f>
        <v>1.75</v>
      </c>
      <c r="E31" s="41">
        <f>('สมรรถนะที่ 1 ตัวชี้วัดข้อที่ 3'!F31+'สมรรถนะที่ 1 ตัวชี้วัดข้อที่ 3'!M31)/2</f>
        <v>2.75</v>
      </c>
      <c r="F31" s="41">
        <f>('สมรรถนะที่ 1 ตัวชี้วัดข้อที่ 4'!E31+'สมรรถนะที่ 1 ตัวชี้วัดข้อที่ 4'!K31)/2</f>
        <v>1.5</v>
      </c>
      <c r="G31" s="42">
        <f t="shared" si="0"/>
        <v>6.625</v>
      </c>
      <c r="H31" s="43">
        <f t="shared" si="1"/>
        <v>1.65625</v>
      </c>
      <c r="I31" s="44" t="str">
        <f t="shared" si="2"/>
        <v>ดี</v>
      </c>
      <c r="J31" s="41">
        <f>('สมรรถนะที่ 2 ตัวชี้วัดข้อที่ 1'!G31+'สมรรถนะที่ 2 ตัวชี้วัดข้อที่ 1'!O31)/2</f>
        <v>1</v>
      </c>
      <c r="K31" s="41">
        <f>('สมรรถนะที่ 2 ตัวชี้วัดข้อที 2'!G31+'สมรรถนะที่ 2 ตัวชี้วัดข้อที 2'!O31)/2</f>
        <v>1.6666666666666667</v>
      </c>
      <c r="L31" s="42">
        <f t="shared" si="3"/>
        <v>2.666666666666667</v>
      </c>
      <c r="M31" s="43">
        <f t="shared" si="4"/>
        <v>1.3333333333333335</v>
      </c>
      <c r="N31" s="44" t="str">
        <f t="shared" si="5"/>
        <v>ผ่านเกณฑ์</v>
      </c>
      <c r="O31" s="41">
        <f>('สมรรถนะที่ 3 ตัวชี้วัดข้อที 1'!H31+'สมรรถนะที่ 3 ตัวชี้วัดข้อที 1'!Q31)/2</f>
        <v>1.25</v>
      </c>
      <c r="P31" s="41">
        <f>('สมรรถนะที่ 3 ตัวชี้วัดข้อที 2'!E31+'สมรรถนะที่ 3 ตัวชี้วัดข้อที 2'!K31)/2</f>
        <v>3</v>
      </c>
      <c r="Q31" s="42">
        <f t="shared" si="6"/>
        <v>4.25</v>
      </c>
      <c r="R31" s="43">
        <f t="shared" si="7"/>
        <v>2.125</v>
      </c>
      <c r="S31" s="44" t="str">
        <f t="shared" si="8"/>
        <v>ดี</v>
      </c>
      <c r="T31" s="41">
        <f>('สมรรถนะที่ 4 ตัวชี้วัดข้อที 1'!E31+'สมรรถนะที่ 4 ตัวชี้วัดข้อที 1'!K31)/2</f>
        <v>2</v>
      </c>
      <c r="U31" s="41">
        <f>('สมรรถนะที่ 4 ตัวชี้วัดข้อที 2'!G31+'สมรรถนะที่ 4 ตัวชี้วัดข้อที 2'!O31)/2</f>
        <v>1</v>
      </c>
      <c r="V31" s="41">
        <f>('สมรรถนะที่ 4 ตัวชี้วัดข้อที 3'!G31+'สมรรถนะที่ 4 ตัวชี้วัดข้อที 3'!O31)/2</f>
        <v>1.8333333333333335</v>
      </c>
      <c r="W31" s="41">
        <f>('สมรรถนะที่ 4 ตัวชี้วัดข้อที 4'!E31+'สมรรถนะที่ 4 ตัวชี้วัดข้อที 4'!K31)/2</f>
        <v>1.5</v>
      </c>
      <c r="X31" s="41">
        <f>('สมรรถนะที่ 4 ตัวชี้วัดข้อที 5'!F31+'สมรรถนะที่ 4 ตัวชี้วัดข้อที 5'!M31)/2</f>
        <v>2.25</v>
      </c>
      <c r="Y31" s="41">
        <f>('สมรรถนะที่ 4 ตัวชี้วัดข้อที 6'!F31+'สมรรถนะที่ 4 ตัวชี้วัดข้อที 6'!M31)/2</f>
        <v>2</v>
      </c>
      <c r="Z31" s="42">
        <f t="shared" si="9"/>
        <v>10.583333333333334</v>
      </c>
      <c r="AA31" s="43">
        <f t="shared" si="10"/>
        <v>1.7638888888888891</v>
      </c>
      <c r="AB31" s="44" t="str">
        <f t="shared" si="11"/>
        <v>ดี</v>
      </c>
      <c r="AC31" s="41">
        <f>('สมรรถนะที่ 5 ตัวชี้วัดข้อที 1'!H31+'สมรรถนะที่ 5 ตัวชี้วัดข้อที 1'!Q31)/2</f>
        <v>1.25</v>
      </c>
      <c r="AD31" s="41">
        <f>('สมรรถนะที่ 5 ตัวชี้วัดข้อที 2'!H31+'สมรรถนะที่ 5 ตัวชี้วัดข้อที 2'!Q31)/2</f>
        <v>1</v>
      </c>
      <c r="AE31" s="42">
        <f t="shared" si="12"/>
        <v>2.25</v>
      </c>
      <c r="AF31" s="43">
        <f t="shared" si="13"/>
        <v>1.125</v>
      </c>
      <c r="AG31" s="44" t="str">
        <f t="shared" si="14"/>
        <v>ผ่านเกณฑ์</v>
      </c>
      <c r="AH31" s="82">
        <f t="shared" si="15"/>
        <v>26.375</v>
      </c>
      <c r="AI31" s="83">
        <f t="shared" si="16"/>
        <v>1.6006944444444446</v>
      </c>
      <c r="AJ31" s="84" t="str">
        <f t="shared" si="17"/>
        <v>ดี</v>
      </c>
    </row>
    <row r="32" spans="1:36" x14ac:dyDescent="0.55000000000000004">
      <c r="A32" s="39">
        <v>21</v>
      </c>
      <c r="B32" s="40"/>
      <c r="C32" s="41"/>
      <c r="D32" s="41"/>
      <c r="E32" s="41"/>
      <c r="F32" s="41"/>
      <c r="G32" s="42"/>
      <c r="H32" s="43"/>
      <c r="I32" s="44"/>
      <c r="J32" s="41"/>
      <c r="K32" s="41"/>
      <c r="L32" s="42"/>
      <c r="M32" s="43"/>
      <c r="N32" s="44"/>
      <c r="O32" s="41"/>
      <c r="P32" s="41"/>
      <c r="Q32" s="42"/>
      <c r="R32" s="43"/>
      <c r="S32" s="44"/>
      <c r="T32" s="41"/>
      <c r="U32" s="41"/>
      <c r="V32" s="41"/>
      <c r="W32" s="41"/>
      <c r="X32" s="41"/>
      <c r="Y32" s="41"/>
      <c r="Z32" s="42"/>
      <c r="AA32" s="43"/>
      <c r="AB32" s="44"/>
      <c r="AC32" s="41"/>
      <c r="AD32" s="41"/>
      <c r="AE32" s="42"/>
      <c r="AF32" s="43"/>
      <c r="AG32" s="44"/>
      <c r="AH32" s="82"/>
      <c r="AI32" s="83"/>
      <c r="AJ32" s="84"/>
    </row>
    <row r="33" spans="1:37" x14ac:dyDescent="0.55000000000000004">
      <c r="A33" s="39">
        <v>22</v>
      </c>
      <c r="B33" s="40"/>
      <c r="C33" s="41"/>
      <c r="D33" s="41"/>
      <c r="E33" s="41"/>
      <c r="F33" s="41"/>
      <c r="G33" s="42"/>
      <c r="H33" s="43"/>
      <c r="I33" s="44"/>
      <c r="J33" s="41"/>
      <c r="K33" s="41"/>
      <c r="L33" s="42"/>
      <c r="M33" s="43"/>
      <c r="N33" s="44"/>
      <c r="O33" s="41"/>
      <c r="P33" s="41"/>
      <c r="Q33" s="42"/>
      <c r="R33" s="43"/>
      <c r="S33" s="44"/>
      <c r="T33" s="41"/>
      <c r="U33" s="41"/>
      <c r="V33" s="41"/>
      <c r="W33" s="41"/>
      <c r="X33" s="41"/>
      <c r="Y33" s="41"/>
      <c r="Z33" s="42"/>
      <c r="AA33" s="43"/>
      <c r="AB33" s="44"/>
      <c r="AC33" s="41"/>
      <c r="AD33" s="41"/>
      <c r="AE33" s="42"/>
      <c r="AF33" s="43"/>
      <c r="AG33" s="44"/>
      <c r="AH33" s="82"/>
      <c r="AI33" s="83"/>
      <c r="AJ33" s="84"/>
    </row>
    <row r="34" spans="1:37" x14ac:dyDescent="0.55000000000000004">
      <c r="A34" s="39">
        <v>23</v>
      </c>
      <c r="B34" s="40"/>
      <c r="C34" s="41"/>
      <c r="D34" s="41"/>
      <c r="E34" s="41"/>
      <c r="F34" s="41"/>
      <c r="G34" s="42"/>
      <c r="H34" s="43"/>
      <c r="I34" s="44"/>
      <c r="J34" s="41"/>
      <c r="K34" s="41"/>
      <c r="L34" s="42"/>
      <c r="M34" s="43"/>
      <c r="N34" s="44"/>
      <c r="O34" s="41"/>
      <c r="P34" s="41"/>
      <c r="Q34" s="42"/>
      <c r="R34" s="43"/>
      <c r="S34" s="44"/>
      <c r="T34" s="41"/>
      <c r="U34" s="41"/>
      <c r="V34" s="41"/>
      <c r="W34" s="41"/>
      <c r="X34" s="41"/>
      <c r="Y34" s="41"/>
      <c r="Z34" s="42"/>
      <c r="AA34" s="43"/>
      <c r="AB34" s="44"/>
      <c r="AC34" s="41"/>
      <c r="AD34" s="41"/>
      <c r="AE34" s="42"/>
      <c r="AF34" s="43"/>
      <c r="AG34" s="44"/>
      <c r="AH34" s="82"/>
      <c r="AI34" s="83"/>
      <c r="AJ34" s="84"/>
    </row>
    <row r="35" spans="1:37" x14ac:dyDescent="0.55000000000000004">
      <c r="A35" s="39">
        <v>24</v>
      </c>
      <c r="B35" s="40"/>
      <c r="C35" s="41"/>
      <c r="D35" s="41"/>
      <c r="E35" s="41"/>
      <c r="F35" s="41"/>
      <c r="G35" s="42"/>
      <c r="H35" s="43"/>
      <c r="I35" s="44"/>
      <c r="J35" s="41"/>
      <c r="K35" s="41"/>
      <c r="L35" s="42"/>
      <c r="M35" s="43"/>
      <c r="N35" s="44"/>
      <c r="O35" s="41"/>
      <c r="P35" s="41"/>
      <c r="Q35" s="42"/>
      <c r="R35" s="43"/>
      <c r="S35" s="44"/>
      <c r="T35" s="41"/>
      <c r="U35" s="41"/>
      <c r="V35" s="41"/>
      <c r="W35" s="41"/>
      <c r="X35" s="41"/>
      <c r="Y35" s="41"/>
      <c r="Z35" s="42"/>
      <c r="AA35" s="43"/>
      <c r="AB35" s="44"/>
      <c r="AC35" s="41"/>
      <c r="AD35" s="41"/>
      <c r="AE35" s="42"/>
      <c r="AF35" s="43"/>
      <c r="AG35" s="44"/>
      <c r="AH35" s="82"/>
      <c r="AI35" s="83"/>
      <c r="AJ35" s="84"/>
    </row>
    <row r="36" spans="1:37" x14ac:dyDescent="0.55000000000000004">
      <c r="A36" s="39">
        <v>25</v>
      </c>
      <c r="B36" s="40"/>
      <c r="C36" s="41"/>
      <c r="D36" s="41"/>
      <c r="E36" s="41"/>
      <c r="F36" s="41"/>
      <c r="G36" s="42"/>
      <c r="H36" s="43"/>
      <c r="I36" s="44"/>
      <c r="J36" s="41"/>
      <c r="K36" s="41"/>
      <c r="L36" s="42"/>
      <c r="M36" s="43"/>
      <c r="N36" s="44"/>
      <c r="O36" s="41"/>
      <c r="P36" s="41"/>
      <c r="Q36" s="42"/>
      <c r="R36" s="43"/>
      <c r="S36" s="44"/>
      <c r="T36" s="41"/>
      <c r="U36" s="41"/>
      <c r="V36" s="41"/>
      <c r="W36" s="41"/>
      <c r="X36" s="41"/>
      <c r="Y36" s="41"/>
      <c r="Z36" s="42"/>
      <c r="AA36" s="43"/>
      <c r="AB36" s="44"/>
      <c r="AC36" s="41"/>
      <c r="AD36" s="41"/>
      <c r="AE36" s="42"/>
      <c r="AF36" s="43"/>
      <c r="AG36" s="44"/>
      <c r="AH36" s="82"/>
      <c r="AI36" s="83"/>
      <c r="AJ36" s="84"/>
    </row>
    <row r="37" spans="1:37" x14ac:dyDescent="0.55000000000000004">
      <c r="A37" s="39">
        <v>26</v>
      </c>
      <c r="B37" s="40"/>
      <c r="C37" s="41"/>
      <c r="D37" s="41"/>
      <c r="E37" s="41"/>
      <c r="F37" s="41"/>
      <c r="G37" s="42"/>
      <c r="H37" s="43"/>
      <c r="I37" s="44"/>
      <c r="J37" s="41"/>
      <c r="K37" s="41"/>
      <c r="L37" s="42"/>
      <c r="M37" s="43"/>
      <c r="N37" s="44"/>
      <c r="O37" s="41"/>
      <c r="P37" s="41"/>
      <c r="Q37" s="42"/>
      <c r="R37" s="43"/>
      <c r="S37" s="44"/>
      <c r="T37" s="41"/>
      <c r="U37" s="41"/>
      <c r="V37" s="41"/>
      <c r="W37" s="41"/>
      <c r="X37" s="41"/>
      <c r="Y37" s="41"/>
      <c r="Z37" s="42"/>
      <c r="AA37" s="43"/>
      <c r="AB37" s="44"/>
      <c r="AC37" s="41"/>
      <c r="AD37" s="41"/>
      <c r="AE37" s="42"/>
      <c r="AF37" s="43"/>
      <c r="AG37" s="44"/>
      <c r="AH37" s="82"/>
      <c r="AI37" s="83"/>
      <c r="AJ37" s="84"/>
    </row>
    <row r="38" spans="1:37" x14ac:dyDescent="0.55000000000000004">
      <c r="A38" s="39">
        <v>27</v>
      </c>
      <c r="B38" s="40"/>
      <c r="C38" s="41"/>
      <c r="D38" s="41"/>
      <c r="E38" s="41"/>
      <c r="F38" s="41"/>
      <c r="G38" s="42"/>
      <c r="H38" s="43"/>
      <c r="I38" s="44"/>
      <c r="J38" s="41"/>
      <c r="K38" s="41"/>
      <c r="L38" s="42"/>
      <c r="M38" s="43"/>
      <c r="N38" s="44"/>
      <c r="O38" s="41"/>
      <c r="P38" s="41"/>
      <c r="Q38" s="42"/>
      <c r="R38" s="43"/>
      <c r="S38" s="44"/>
      <c r="T38" s="41"/>
      <c r="U38" s="41"/>
      <c r="V38" s="41"/>
      <c r="W38" s="41"/>
      <c r="X38" s="41"/>
      <c r="Y38" s="41"/>
      <c r="Z38" s="42"/>
      <c r="AA38" s="43"/>
      <c r="AB38" s="44"/>
      <c r="AC38" s="41"/>
      <c r="AD38" s="41"/>
      <c r="AE38" s="42"/>
      <c r="AF38" s="43"/>
      <c r="AG38" s="44"/>
      <c r="AH38" s="82"/>
      <c r="AI38" s="83"/>
      <c r="AJ38" s="84"/>
    </row>
    <row r="39" spans="1:37" x14ac:dyDescent="0.55000000000000004">
      <c r="A39" s="39">
        <v>28</v>
      </c>
      <c r="B39" s="40"/>
      <c r="C39" s="41"/>
      <c r="D39" s="41"/>
      <c r="E39" s="41"/>
      <c r="F39" s="41"/>
      <c r="G39" s="42"/>
      <c r="H39" s="43"/>
      <c r="I39" s="44"/>
      <c r="J39" s="41"/>
      <c r="K39" s="41"/>
      <c r="L39" s="42"/>
      <c r="M39" s="43"/>
      <c r="N39" s="44"/>
      <c r="O39" s="41"/>
      <c r="P39" s="41"/>
      <c r="Q39" s="42"/>
      <c r="R39" s="43"/>
      <c r="S39" s="44"/>
      <c r="T39" s="41"/>
      <c r="U39" s="41"/>
      <c r="V39" s="41"/>
      <c r="W39" s="41"/>
      <c r="X39" s="41"/>
      <c r="Y39" s="41"/>
      <c r="Z39" s="42"/>
      <c r="AA39" s="43"/>
      <c r="AB39" s="44"/>
      <c r="AC39" s="41"/>
      <c r="AD39" s="41"/>
      <c r="AE39" s="42"/>
      <c r="AF39" s="43"/>
      <c r="AG39" s="44"/>
      <c r="AH39" s="82"/>
      <c r="AI39" s="83"/>
      <c r="AJ39" s="84"/>
    </row>
    <row r="40" spans="1:37" x14ac:dyDescent="0.55000000000000004">
      <c r="A40" s="39">
        <v>29</v>
      </c>
      <c r="B40" s="40"/>
      <c r="C40" s="41"/>
      <c r="D40" s="41"/>
      <c r="E40" s="41"/>
      <c r="F40" s="41"/>
      <c r="G40" s="42"/>
      <c r="H40" s="43"/>
      <c r="I40" s="44"/>
      <c r="J40" s="41"/>
      <c r="K40" s="41"/>
      <c r="L40" s="42"/>
      <c r="M40" s="43"/>
      <c r="N40" s="44"/>
      <c r="O40" s="41"/>
      <c r="P40" s="41"/>
      <c r="Q40" s="42"/>
      <c r="R40" s="43"/>
      <c r="S40" s="44"/>
      <c r="T40" s="41"/>
      <c r="U40" s="41"/>
      <c r="V40" s="41"/>
      <c r="W40" s="41"/>
      <c r="X40" s="41"/>
      <c r="Y40" s="41"/>
      <c r="Z40" s="42"/>
      <c r="AA40" s="43"/>
      <c r="AB40" s="44"/>
      <c r="AC40" s="41"/>
      <c r="AD40" s="41"/>
      <c r="AE40" s="42"/>
      <c r="AF40" s="43"/>
      <c r="AG40" s="44"/>
      <c r="AH40" s="82"/>
      <c r="AI40" s="83"/>
      <c r="AJ40" s="84"/>
    </row>
    <row r="41" spans="1:37" x14ac:dyDescent="0.55000000000000004">
      <c r="A41" s="39">
        <v>30</v>
      </c>
      <c r="B41" s="40"/>
      <c r="C41" s="41"/>
      <c r="D41" s="41"/>
      <c r="E41" s="41"/>
      <c r="F41" s="41"/>
      <c r="G41" s="42"/>
      <c r="H41" s="43"/>
      <c r="I41" s="44"/>
      <c r="J41" s="41"/>
      <c r="K41" s="41"/>
      <c r="L41" s="42"/>
      <c r="M41" s="43"/>
      <c r="N41" s="44"/>
      <c r="O41" s="41"/>
      <c r="P41" s="41"/>
      <c r="Q41" s="42"/>
      <c r="R41" s="43"/>
      <c r="S41" s="44"/>
      <c r="T41" s="41"/>
      <c r="U41" s="41"/>
      <c r="V41" s="41"/>
      <c r="W41" s="41"/>
      <c r="X41" s="41"/>
      <c r="Y41" s="41"/>
      <c r="Z41" s="42"/>
      <c r="AA41" s="43"/>
      <c r="AB41" s="44"/>
      <c r="AC41" s="41"/>
      <c r="AD41" s="41"/>
      <c r="AE41" s="42"/>
      <c r="AF41" s="43"/>
      <c r="AG41" s="44"/>
      <c r="AH41" s="82"/>
      <c r="AI41" s="83"/>
      <c r="AJ41" s="84"/>
    </row>
    <row r="42" spans="1:37" x14ac:dyDescent="0.55000000000000004">
      <c r="A42" s="39">
        <v>31</v>
      </c>
      <c r="B42" s="40"/>
      <c r="C42" s="41"/>
      <c r="D42" s="41"/>
      <c r="E42" s="41"/>
      <c r="F42" s="41"/>
      <c r="G42" s="42"/>
      <c r="H42" s="43"/>
      <c r="I42" s="44"/>
      <c r="J42" s="41"/>
      <c r="K42" s="41"/>
      <c r="L42" s="42"/>
      <c r="M42" s="43"/>
      <c r="N42" s="44"/>
      <c r="O42" s="41"/>
      <c r="P42" s="41"/>
      <c r="Q42" s="42"/>
      <c r="R42" s="43"/>
      <c r="S42" s="44"/>
      <c r="T42" s="41"/>
      <c r="U42" s="41"/>
      <c r="V42" s="41"/>
      <c r="W42" s="41"/>
      <c r="X42" s="41"/>
      <c r="Y42" s="41"/>
      <c r="Z42" s="42"/>
      <c r="AA42" s="43"/>
      <c r="AB42" s="44"/>
      <c r="AC42" s="41"/>
      <c r="AD42" s="41"/>
      <c r="AE42" s="42"/>
      <c r="AF42" s="43"/>
      <c r="AG42" s="44"/>
      <c r="AH42" s="82"/>
      <c r="AI42" s="83"/>
      <c r="AJ42" s="84"/>
    </row>
    <row r="43" spans="1:37" x14ac:dyDescent="0.55000000000000004">
      <c r="A43" s="39">
        <v>32</v>
      </c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41" t="s">
        <v>47</v>
      </c>
      <c r="B44" s="142"/>
      <c r="C44" s="45">
        <f>SUM(C12:C43)</f>
        <v>23.875</v>
      </c>
      <c r="D44" s="45">
        <f t="shared" ref="D44:AD44" si="18">SUM(D12:D43)</f>
        <v>41.5</v>
      </c>
      <c r="E44" s="45">
        <f t="shared" si="18"/>
        <v>45</v>
      </c>
      <c r="F44" s="45">
        <f>SUM(F12:F43)</f>
        <v>42</v>
      </c>
      <c r="G44" s="94">
        <f t="shared" si="0"/>
        <v>152.375</v>
      </c>
      <c r="H44" s="43">
        <f t="shared" si="1"/>
        <v>38.09375</v>
      </c>
      <c r="I44" s="46"/>
      <c r="J44" s="45">
        <f t="shared" si="18"/>
        <v>37.833333333333336</v>
      </c>
      <c r="K44" s="45">
        <f t="shared" si="18"/>
        <v>37.5</v>
      </c>
      <c r="L44" s="42">
        <f t="shared" ref="L44:L45" si="19">SUM(J44:K44)</f>
        <v>75.333333333333343</v>
      </c>
      <c r="M44" s="95">
        <f t="shared" si="4"/>
        <v>37.666666666666671</v>
      </c>
      <c r="N44" s="46"/>
      <c r="O44" s="45">
        <f t="shared" si="18"/>
        <v>31.875</v>
      </c>
      <c r="P44" s="45">
        <f t="shared" si="18"/>
        <v>47</v>
      </c>
      <c r="Q44" s="42">
        <f t="shared" ref="Q44" si="20">SUM(M44:P44)</f>
        <v>116.54166666666667</v>
      </c>
      <c r="R44" s="95">
        <f t="shared" si="7"/>
        <v>39.4375</v>
      </c>
      <c r="S44" s="46"/>
      <c r="T44" s="45">
        <f t="shared" si="18"/>
        <v>43</v>
      </c>
      <c r="U44" s="45">
        <f t="shared" si="18"/>
        <v>37.499999999999993</v>
      </c>
      <c r="V44" s="45">
        <f t="shared" si="18"/>
        <v>45.833333333333336</v>
      </c>
      <c r="W44" s="45">
        <f t="shared" si="18"/>
        <v>35.5</v>
      </c>
      <c r="X44" s="45">
        <f t="shared" si="18"/>
        <v>45</v>
      </c>
      <c r="Y44" s="45">
        <f t="shared" si="18"/>
        <v>46</v>
      </c>
      <c r="Z44" s="94">
        <f t="shared" si="9"/>
        <v>252.83333333333334</v>
      </c>
      <c r="AA44" s="95">
        <f t="shared" si="10"/>
        <v>42.138888888888893</v>
      </c>
      <c r="AB44" s="46"/>
      <c r="AC44" s="45">
        <f t="shared" si="18"/>
        <v>31.875</v>
      </c>
      <c r="AD44" s="45">
        <f t="shared" si="18"/>
        <v>28.375</v>
      </c>
      <c r="AE44" s="42">
        <f t="shared" si="12"/>
        <v>60.25</v>
      </c>
      <c r="AF44" s="95">
        <f t="shared" si="13"/>
        <v>30.125</v>
      </c>
      <c r="AG44" s="46"/>
      <c r="AH44" s="82">
        <f t="shared" si="15"/>
        <v>657.33333333333337</v>
      </c>
      <c r="AI44" s="83">
        <f t="shared" si="16"/>
        <v>37.492361111111116</v>
      </c>
      <c r="AJ44" s="46"/>
    </row>
    <row r="45" spans="1:37" ht="24.6" customHeight="1" x14ac:dyDescent="0.55000000000000004">
      <c r="A45" s="143" t="s">
        <v>48</v>
      </c>
      <c r="B45" s="144"/>
      <c r="C45" s="47">
        <f>AVERAGE(C12:C43)</f>
        <v>1.1937500000000001</v>
      </c>
      <c r="D45" s="47">
        <f t="shared" ref="D45:AD45" si="21">AVERAGE(D12:D43)</f>
        <v>2.0750000000000002</v>
      </c>
      <c r="E45" s="47">
        <f t="shared" si="21"/>
        <v>2.25</v>
      </c>
      <c r="F45" s="47">
        <f>AVERAGE(F12:F43)</f>
        <v>2.1</v>
      </c>
      <c r="G45" s="42">
        <f t="shared" si="0"/>
        <v>7.6187500000000004</v>
      </c>
      <c r="H45" s="43">
        <f t="shared" si="1"/>
        <v>1.9046875000000001</v>
      </c>
      <c r="I45" s="44" t="str">
        <f t="shared" si="2"/>
        <v>ดี</v>
      </c>
      <c r="J45" s="47">
        <f t="shared" si="21"/>
        <v>1.8916666666666668</v>
      </c>
      <c r="K45" s="47">
        <f t="shared" si="21"/>
        <v>1.875</v>
      </c>
      <c r="L45" s="42">
        <f t="shared" si="19"/>
        <v>3.7666666666666666</v>
      </c>
      <c r="M45" s="43">
        <f t="shared" si="4"/>
        <v>1.8833333333333333</v>
      </c>
      <c r="N45" s="44" t="str">
        <f t="shared" si="5"/>
        <v>ดี</v>
      </c>
      <c r="O45" s="47">
        <f t="shared" si="21"/>
        <v>1.59375</v>
      </c>
      <c r="P45" s="47">
        <f t="shared" si="21"/>
        <v>2.35</v>
      </c>
      <c r="Q45" s="42">
        <f t="shared" si="6"/>
        <v>3.9437500000000001</v>
      </c>
      <c r="R45" s="43">
        <f t="shared" si="7"/>
        <v>1.971875</v>
      </c>
      <c r="S45" s="44" t="str">
        <f t="shared" ref="S45" si="22">IF(R45&gt;=2.5,"ดีเยี่ยม",IF(R45&gt;=1.5,"ดี",IF(R45&gt;=1,"ผ่านเกณฑ์",IF(R45&gt;=0,"ไม่ผ่านเกณฑ์"))))</f>
        <v>ดี</v>
      </c>
      <c r="T45" s="47">
        <f t="shared" si="21"/>
        <v>2.15</v>
      </c>
      <c r="U45" s="47">
        <f t="shared" si="21"/>
        <v>1.8749999999999996</v>
      </c>
      <c r="V45" s="47">
        <f t="shared" si="21"/>
        <v>2.291666666666667</v>
      </c>
      <c r="W45" s="47">
        <f t="shared" si="21"/>
        <v>1.7749999999999999</v>
      </c>
      <c r="X45" s="47">
        <f t="shared" si="21"/>
        <v>2.25</v>
      </c>
      <c r="Y45" s="47">
        <f t="shared" si="21"/>
        <v>2.2999999999999998</v>
      </c>
      <c r="Z45" s="42">
        <f t="shared" si="9"/>
        <v>12.641666666666666</v>
      </c>
      <c r="AA45" s="43">
        <f t="shared" si="10"/>
        <v>2.1069444444444443</v>
      </c>
      <c r="AB45" s="44" t="str">
        <f t="shared" ref="AB45" si="23">IF(AA45&gt;=2.5,"ดีเยี่ยม",IF(AA45&gt;=1.5,"ดี",IF(AA45&gt;=1,"ผ่านเกณฑ์",IF(AA45&gt;=0,"ไม่ผ่านเกณฑ์"))))</f>
        <v>ดี</v>
      </c>
      <c r="AC45" s="47">
        <f t="shared" si="21"/>
        <v>1.59375</v>
      </c>
      <c r="AD45" s="47">
        <f t="shared" si="21"/>
        <v>1.41875</v>
      </c>
      <c r="AE45" s="42">
        <f t="shared" si="12"/>
        <v>3.0125000000000002</v>
      </c>
      <c r="AF45" s="43">
        <f t="shared" si="13"/>
        <v>1.5062500000000001</v>
      </c>
      <c r="AG45" s="44" t="str">
        <f t="shared" ref="AG45" si="24">IF(AF45&gt;=2.5,"ดีเยี่ยม",IF(AF45&gt;=1.5,"ดี",IF(AF45&gt;=1,"ผ่านเกณฑ์",IF(AF45&gt;=0,"ไม่ผ่านเกณฑ์"))))</f>
        <v>ดี</v>
      </c>
      <c r="AH45" s="82">
        <f t="shared" si="15"/>
        <v>30.983333333333331</v>
      </c>
      <c r="AI45" s="83">
        <f t="shared" si="16"/>
        <v>1.8746180555555554</v>
      </c>
      <c r="AJ45" s="84" t="str">
        <f t="shared" ref="AJ45" si="25">IF(AI45&gt;=2.5,"ดีเยี่ยม",IF(AI45&gt;=1.5,"ดี",IF(AI45&gt;=1,"ผ่านเกณฑ์",IF(AI45&gt;=0,"ไม่ผ่านเกณฑ์"))))</f>
        <v>ดี</v>
      </c>
    </row>
    <row r="46" spans="1:37" ht="27.75" x14ac:dyDescent="0.65">
      <c r="E46" s="148" t="s">
        <v>49</v>
      </c>
      <c r="F46" s="148"/>
      <c r="G46" s="148"/>
      <c r="H46" s="148"/>
      <c r="I46" s="48">
        <f>COUNTIF(I12:I43,AK46)</f>
        <v>3</v>
      </c>
      <c r="J46" s="148" t="s">
        <v>49</v>
      </c>
      <c r="K46" s="148"/>
      <c r="L46" s="148"/>
      <c r="M46" s="148"/>
      <c r="N46" s="48">
        <f>COUNTIF(N12:N43,AK46)</f>
        <v>6</v>
      </c>
      <c r="O46" s="148" t="s">
        <v>49</v>
      </c>
      <c r="P46" s="148"/>
      <c r="Q46" s="148"/>
      <c r="R46" s="148"/>
      <c r="S46" s="48">
        <f>COUNTIF(S12:S43,AK46)</f>
        <v>8</v>
      </c>
      <c r="X46" s="148" t="s">
        <v>49</v>
      </c>
      <c r="Y46" s="148"/>
      <c r="Z46" s="148"/>
      <c r="AA46" s="148"/>
      <c r="AB46" s="48">
        <f>COUNTIF(AB12:AB43,AK46)</f>
        <v>6</v>
      </c>
      <c r="AC46" s="148" t="s">
        <v>49</v>
      </c>
      <c r="AD46" s="148"/>
      <c r="AE46" s="148"/>
      <c r="AF46" s="148"/>
      <c r="AG46" s="48">
        <f>COUNTIF(AG12:AG43,AK46)</f>
        <v>0</v>
      </c>
      <c r="AH46" s="158" t="s">
        <v>50</v>
      </c>
      <c r="AI46" s="159"/>
      <c r="AJ46" s="48">
        <f>COUNTIF(AJ12:AJ43,AK46)</f>
        <v>3</v>
      </c>
      <c r="AK46" s="1" t="s">
        <v>50</v>
      </c>
    </row>
    <row r="47" spans="1:37" ht="27.75" x14ac:dyDescent="0.65">
      <c r="E47" s="148" t="s">
        <v>51</v>
      </c>
      <c r="F47" s="148"/>
      <c r="G47" s="148"/>
      <c r="H47" s="148"/>
      <c r="I47" s="48">
        <f>COUNTIF(I12:I43,AK47)</f>
        <v>14</v>
      </c>
      <c r="J47" s="148" t="s">
        <v>51</v>
      </c>
      <c r="K47" s="148"/>
      <c r="L47" s="148"/>
      <c r="M47" s="148"/>
      <c r="N47" s="48">
        <f>COUNTIF(N12:N43,AK47)</f>
        <v>5</v>
      </c>
      <c r="O47" s="148" t="s">
        <v>51</v>
      </c>
      <c r="P47" s="148"/>
      <c r="Q47" s="148"/>
      <c r="R47" s="148"/>
      <c r="S47" s="48">
        <f>COUNTIF(S12:S43,AK47)</f>
        <v>8</v>
      </c>
      <c r="X47" s="148" t="s">
        <v>51</v>
      </c>
      <c r="Y47" s="148"/>
      <c r="Z47" s="148"/>
      <c r="AA47" s="148"/>
      <c r="AB47" s="48">
        <f>COUNTIF(AB12:AB43,AK47)</f>
        <v>13</v>
      </c>
      <c r="AC47" s="148" t="s">
        <v>51</v>
      </c>
      <c r="AD47" s="148"/>
      <c r="AE47" s="148"/>
      <c r="AF47" s="148"/>
      <c r="AG47" s="48">
        <f>COUNTIF(AG12:AG43,AK47)</f>
        <v>9</v>
      </c>
      <c r="AH47" s="158" t="s">
        <v>52</v>
      </c>
      <c r="AI47" s="159"/>
      <c r="AJ47" s="48">
        <f>COUNTIF(AJ13:AJ44,AK47)</f>
        <v>12</v>
      </c>
      <c r="AK47" s="1" t="s">
        <v>52</v>
      </c>
    </row>
    <row r="48" spans="1:37" ht="27.75" x14ac:dyDescent="0.65">
      <c r="E48" s="147" t="s">
        <v>53</v>
      </c>
      <c r="F48" s="147"/>
      <c r="G48" s="147"/>
      <c r="H48" s="147"/>
      <c r="I48" s="48">
        <f>COUNTIF(I12:I43,AK48)</f>
        <v>3</v>
      </c>
      <c r="J48" s="147" t="s">
        <v>53</v>
      </c>
      <c r="K48" s="147"/>
      <c r="L48" s="147"/>
      <c r="M48" s="147"/>
      <c r="N48" s="48">
        <f>COUNTIF(N12:N43,AK48)</f>
        <v>9</v>
      </c>
      <c r="O48" s="147" t="s">
        <v>53</v>
      </c>
      <c r="P48" s="147"/>
      <c r="Q48" s="147"/>
      <c r="R48" s="147"/>
      <c r="S48" s="48">
        <f>COUNTIF(S12:S43,AK48)</f>
        <v>4</v>
      </c>
      <c r="X48" s="147" t="s">
        <v>53</v>
      </c>
      <c r="Y48" s="147"/>
      <c r="Z48" s="147"/>
      <c r="AA48" s="147"/>
      <c r="AB48" s="48">
        <f>COUNTIF(AB12:AB43,AK48)</f>
        <v>1</v>
      </c>
      <c r="AC48" s="147" t="s">
        <v>53</v>
      </c>
      <c r="AD48" s="147"/>
      <c r="AE48" s="147"/>
      <c r="AF48" s="147"/>
      <c r="AG48" s="48">
        <f>COUNTIF(AG12:AG43,AK48)</f>
        <v>11</v>
      </c>
      <c r="AH48" s="158" t="s">
        <v>54</v>
      </c>
      <c r="AI48" s="159"/>
      <c r="AJ48" s="48">
        <f>COUNTIF(AJ14:AJ45,AK48)</f>
        <v>4</v>
      </c>
      <c r="AK48" s="1" t="s">
        <v>54</v>
      </c>
    </row>
    <row r="49" spans="5:37" ht="27.75" x14ac:dyDescent="0.65">
      <c r="E49" s="147" t="s">
        <v>55</v>
      </c>
      <c r="F49" s="147"/>
      <c r="G49" s="147"/>
      <c r="H49" s="147"/>
      <c r="I49" s="48">
        <f>COUNTIF(I12:I43,AK49)</f>
        <v>0</v>
      </c>
      <c r="J49" s="147" t="s">
        <v>55</v>
      </c>
      <c r="K49" s="147"/>
      <c r="L49" s="147"/>
      <c r="M49" s="147"/>
      <c r="N49" s="48">
        <f>COUNTIF(N12:N43,AK49)</f>
        <v>0</v>
      </c>
      <c r="O49" s="147" t="s">
        <v>55</v>
      </c>
      <c r="P49" s="147"/>
      <c r="Q49" s="147"/>
      <c r="R49" s="147"/>
      <c r="S49" s="48">
        <f>COUNTIF(S12:S43,AK49)</f>
        <v>0</v>
      </c>
      <c r="X49" s="147" t="s">
        <v>55</v>
      </c>
      <c r="Y49" s="147"/>
      <c r="Z49" s="147"/>
      <c r="AA49" s="147"/>
      <c r="AB49" s="48">
        <f>COUNTIF(AB12:AB43,AK49)</f>
        <v>0</v>
      </c>
      <c r="AC49" s="147" t="s">
        <v>55</v>
      </c>
      <c r="AD49" s="147"/>
      <c r="AE49" s="147"/>
      <c r="AF49" s="147"/>
      <c r="AG49" s="48">
        <f>COUNTIF(AG12:AG43,AK49)</f>
        <v>0</v>
      </c>
      <c r="AH49" s="158" t="s">
        <v>56</v>
      </c>
      <c r="AI49" s="159"/>
      <c r="AJ49" s="48">
        <f>COUNTIF(AJ15:AJ46,AK49)</f>
        <v>0</v>
      </c>
      <c r="AK49" s="1" t="s">
        <v>56</v>
      </c>
    </row>
  </sheetData>
  <mergeCells count="71">
    <mergeCell ref="AI5:AI11"/>
    <mergeCell ref="AJ5:AJ11"/>
    <mergeCell ref="E46:H46"/>
    <mergeCell ref="J46:M46"/>
    <mergeCell ref="O46:R46"/>
    <mergeCell ref="AC46:AF46"/>
    <mergeCell ref="AH46:AI46"/>
    <mergeCell ref="E6:E11"/>
    <mergeCell ref="F6:F11"/>
    <mergeCell ref="J6:J11"/>
    <mergeCell ref="K6:K11"/>
    <mergeCell ref="O6:O11"/>
    <mergeCell ref="P6:P11"/>
    <mergeCell ref="G5:G11"/>
    <mergeCell ref="H5:H11"/>
    <mergeCell ref="AC49:AF49"/>
    <mergeCell ref="AH49:AI49"/>
    <mergeCell ref="AH47:AI47"/>
    <mergeCell ref="E48:H48"/>
    <mergeCell ref="J48:M48"/>
    <mergeCell ref="O48:R48"/>
    <mergeCell ref="X48:AA48"/>
    <mergeCell ref="AC48:AF48"/>
    <mergeCell ref="AH48:AI48"/>
    <mergeCell ref="E47:H47"/>
    <mergeCell ref="J47:M47"/>
    <mergeCell ref="E49:H49"/>
    <mergeCell ref="J49:M49"/>
    <mergeCell ref="O47:R47"/>
    <mergeCell ref="X47:AA47"/>
    <mergeCell ref="O49:R49"/>
    <mergeCell ref="A1:AJ1"/>
    <mergeCell ref="A2:Q2"/>
    <mergeCell ref="A3:AJ3"/>
    <mergeCell ref="Z5:Z11"/>
    <mergeCell ref="AA5:AA11"/>
    <mergeCell ref="AB5:AB11"/>
    <mergeCell ref="I5:I11"/>
    <mergeCell ref="L5:L11"/>
    <mergeCell ref="M5:M11"/>
    <mergeCell ref="N5:N11"/>
    <mergeCell ref="AC6:AC11"/>
    <mergeCell ref="AD6:AD11"/>
    <mergeCell ref="C6:C11"/>
    <mergeCell ref="AH5:AH11"/>
    <mergeCell ref="Y6:Y11"/>
    <mergeCell ref="D6:D11"/>
    <mergeCell ref="X49:AA49"/>
    <mergeCell ref="Q5:Q11"/>
    <mergeCell ref="R5:R11"/>
    <mergeCell ref="S5:S11"/>
    <mergeCell ref="X46:AA46"/>
    <mergeCell ref="T5:Y5"/>
    <mergeCell ref="X6:X11"/>
    <mergeCell ref="T6:T11"/>
    <mergeCell ref="R2:U2"/>
    <mergeCell ref="A44:B44"/>
    <mergeCell ref="A45:B45"/>
    <mergeCell ref="AC47:AF47"/>
    <mergeCell ref="AG5:AG11"/>
    <mergeCell ref="AC5:AD5"/>
    <mergeCell ref="B5:B11"/>
    <mergeCell ref="A5:A11"/>
    <mergeCell ref="AE5:AE11"/>
    <mergeCell ref="AF5:AF11"/>
    <mergeCell ref="U6:U11"/>
    <mergeCell ref="V6:V11"/>
    <mergeCell ref="W6:W11"/>
    <mergeCell ref="C5:F5"/>
    <mergeCell ref="J5:K5"/>
    <mergeCell ref="O5:P5"/>
  </mergeCells>
  <pageMargins left="0.24" right="0.16" top="0.75" bottom="0.75" header="0.3" footer="0.3"/>
  <pageSetup paperSize="9" scale="41" fitToHeight="0" orientation="landscape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D7E8C-9058-4E39-A0B4-02EF10BE3980}">
  <sheetPr>
    <tabColor rgb="FF92D050"/>
  </sheetPr>
  <dimension ref="A1:P12"/>
  <sheetViews>
    <sheetView zoomScale="60" zoomScaleNormal="60" zoomScaleSheetLayoutView="70" workbookViewId="0">
      <selection sqref="A1:O33"/>
    </sheetView>
  </sheetViews>
  <sheetFormatPr defaultRowHeight="14.25" x14ac:dyDescent="0.2"/>
  <cols>
    <col min="1" max="1" width="11" customWidth="1"/>
    <col min="2" max="2" width="26.625" customWidth="1"/>
    <col min="3" max="3" width="9.125" customWidth="1"/>
    <col min="4" max="4" width="7.25" customWidth="1"/>
    <col min="5" max="5" width="7.5" customWidth="1"/>
    <col min="6" max="6" width="16.5" customWidth="1"/>
    <col min="7" max="7" width="11" customWidth="1"/>
    <col min="8" max="14" width="15.25" customWidth="1"/>
    <col min="15" max="15" width="8.37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4" t="s">
        <v>154</v>
      </c>
      <c r="B2" s="164"/>
      <c r="C2" s="164"/>
      <c r="D2" s="164"/>
      <c r="E2" s="164"/>
      <c r="F2" s="164"/>
      <c r="G2" s="164"/>
      <c r="H2" s="165" t="s">
        <v>155</v>
      </c>
      <c r="I2" s="165"/>
      <c r="J2" s="165"/>
      <c r="K2" s="165"/>
      <c r="L2" s="165"/>
      <c r="M2" s="165"/>
      <c r="N2" s="165"/>
      <c r="O2" s="165"/>
    </row>
    <row r="3" spans="1:16" s="1" customFormat="1" ht="24" x14ac:dyDescent="0.55000000000000004">
      <c r="A3" s="90"/>
      <c r="B3" s="91" t="str">
        <f>ข้อมูลพื้นฐาน!D4</f>
        <v>ชั้นประถมศึกษาปีที่ 1</v>
      </c>
      <c r="C3" s="164"/>
      <c r="D3" s="164"/>
      <c r="E3" s="164" t="str">
        <f>ข้อมูลพื้นฐาน!D6</f>
        <v>ปีการศึกษา 2565</v>
      </c>
      <c r="F3" s="164"/>
      <c r="G3" s="90"/>
      <c r="H3" s="35"/>
      <c r="I3" s="165" t="str">
        <f>ข้อมูลพื้นฐาน!D4</f>
        <v>ชั้นประถมศึกษาปีที่ 1</v>
      </c>
      <c r="J3" s="165"/>
      <c r="K3" s="165"/>
      <c r="L3" s="165" t="str">
        <f>ข้อมูลพื้นฐาน!D6</f>
        <v>ปีการศึกษา 2565</v>
      </c>
      <c r="M3" s="165"/>
      <c r="N3" s="35"/>
      <c r="O3" s="35"/>
    </row>
    <row r="4" spans="1:16" s="1" customFormat="1" ht="24" x14ac:dyDescent="0.55000000000000004">
      <c r="B4" s="164" t="str">
        <f>[1]ข้อมูลพื้นฐาน!D7</f>
        <v>โรงเรียนของเราน่าอยู่</v>
      </c>
      <c r="C4" s="164"/>
      <c r="D4" s="164"/>
      <c r="E4" s="164"/>
      <c r="F4" s="164"/>
      <c r="G4" s="35"/>
      <c r="H4" s="165"/>
      <c r="I4" s="165"/>
      <c r="J4" s="165"/>
      <c r="K4" s="165"/>
      <c r="L4" s="165"/>
      <c r="M4" s="165"/>
      <c r="N4" s="165"/>
      <c r="O4" s="165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5"/>
      <c r="I5" s="165"/>
      <c r="J5" s="165"/>
      <c r="K5" s="165"/>
      <c r="L5" s="165"/>
      <c r="M5" s="165"/>
      <c r="N5" s="165"/>
      <c r="O5" s="165"/>
    </row>
    <row r="6" spans="1:16" s="1" customFormat="1" ht="24" x14ac:dyDescent="0.55000000000000004">
      <c r="B6" s="92" t="s">
        <v>156</v>
      </c>
      <c r="C6" s="168" t="s">
        <v>152</v>
      </c>
      <c r="D6" s="168"/>
      <c r="E6" s="168" t="s">
        <v>46</v>
      </c>
      <c r="F6" s="168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62">
        <f>'สรุปภาพรวม 1 (รายปี)'!H45</f>
        <v>1.9046875000000001</v>
      </c>
      <c r="D7" s="162"/>
      <c r="E7" s="163" t="str">
        <f>IF(C7&gt;=2.5,"ดีเยี่ยม",IF(C7&gt;=1.5,"ดี",IF(C7&gt;=1,"ผ่านเกณฑ์",IF(C7&gt;=0,"ไม่ผ่านเกณฑ์"))))</f>
        <v>ดี</v>
      </c>
      <c r="F7" s="163"/>
    </row>
    <row r="8" spans="1:16" s="1" customFormat="1" ht="24" x14ac:dyDescent="0.55000000000000004">
      <c r="B8" s="77" t="s">
        <v>139</v>
      </c>
      <c r="C8" s="162">
        <f>'สรุปภาพรวม 1 (รายปี)'!M45</f>
        <v>1.8833333333333333</v>
      </c>
      <c r="D8" s="162"/>
      <c r="E8" s="163" t="str">
        <f t="shared" ref="E8:E12" si="0">IF(C8&gt;=2.5,"ดีเยี่ยม",IF(C8&gt;=1.5,"ดี",IF(C8&gt;=1,"ผ่านเกณฑ์",IF(C8&gt;=0,"ไม่ผ่านเกณฑ์"))))</f>
        <v>ดี</v>
      </c>
      <c r="F8" s="163"/>
    </row>
    <row r="9" spans="1:16" s="1" customFormat="1" ht="24" x14ac:dyDescent="0.55000000000000004">
      <c r="B9" s="77" t="s">
        <v>140</v>
      </c>
      <c r="C9" s="162">
        <f>'สรุปภาพรวม 1 (รายปี)'!R45</f>
        <v>1.971875</v>
      </c>
      <c r="D9" s="162"/>
      <c r="E9" s="163" t="str">
        <f t="shared" si="0"/>
        <v>ดี</v>
      </c>
      <c r="F9" s="163"/>
    </row>
    <row r="10" spans="1:16" s="1" customFormat="1" ht="24" x14ac:dyDescent="0.55000000000000004">
      <c r="B10" s="77" t="s">
        <v>141</v>
      </c>
      <c r="C10" s="162">
        <f>'สรุปภาพรวม 1 (รายปี)'!AA45</f>
        <v>2.1069444444444443</v>
      </c>
      <c r="D10" s="162"/>
      <c r="E10" s="163" t="str">
        <f t="shared" si="0"/>
        <v>ดี</v>
      </c>
      <c r="F10" s="163"/>
    </row>
    <row r="11" spans="1:16" s="1" customFormat="1" ht="24" x14ac:dyDescent="0.55000000000000004">
      <c r="B11" s="77" t="s">
        <v>142</v>
      </c>
      <c r="C11" s="162">
        <f>'สรุปภาพรวม 1 (รายปี)'!AF45</f>
        <v>1.5062500000000001</v>
      </c>
      <c r="D11" s="162"/>
      <c r="E11" s="163" t="str">
        <f t="shared" si="0"/>
        <v>ดี</v>
      </c>
      <c r="F11" s="163"/>
    </row>
    <row r="12" spans="1:16" s="1" customFormat="1" ht="31.5" customHeight="1" x14ac:dyDescent="0.55000000000000004">
      <c r="B12" s="93" t="s">
        <v>153</v>
      </c>
      <c r="C12" s="160">
        <f>'สรุปภาพรวม 1 (รายปี)'!AI45</f>
        <v>1.8746180555555554</v>
      </c>
      <c r="D12" s="160"/>
      <c r="E12" s="161" t="str">
        <f t="shared" si="0"/>
        <v>ดี</v>
      </c>
      <c r="F12" s="161"/>
    </row>
  </sheetData>
  <mergeCells count="23">
    <mergeCell ref="E9:F9"/>
    <mergeCell ref="B4:F4"/>
    <mergeCell ref="A2:G2"/>
    <mergeCell ref="H2:O2"/>
    <mergeCell ref="C3:D3"/>
    <mergeCell ref="E3:F3"/>
    <mergeCell ref="L3:M3"/>
    <mergeCell ref="C11:D11"/>
    <mergeCell ref="E11:F11"/>
    <mergeCell ref="C12:D12"/>
    <mergeCell ref="E12:F12"/>
    <mergeCell ref="I3:K3"/>
    <mergeCell ref="C10:D10"/>
    <mergeCell ref="E10:F10"/>
    <mergeCell ref="H4:O4"/>
    <mergeCell ref="H5:O5"/>
    <mergeCell ref="C6:D6"/>
    <mergeCell ref="E6:F6"/>
    <mergeCell ref="C7:D7"/>
    <mergeCell ref="E7:F7"/>
    <mergeCell ref="C8:D8"/>
    <mergeCell ref="E8:F8"/>
    <mergeCell ref="C9:D9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57"/>
  <sheetViews>
    <sheetView tabSelected="1" view="pageBreakPreview" topLeftCell="A24" zoomScale="48" zoomScaleNormal="55" zoomScaleSheetLayoutView="48" workbookViewId="0">
      <selection activeCell="J3" sqref="J3:R3"/>
    </sheetView>
  </sheetViews>
  <sheetFormatPr defaultColWidth="9" defaultRowHeight="24" x14ac:dyDescent="0.55000000000000004"/>
  <cols>
    <col min="1" max="1" width="8.875" style="1" customWidth="1"/>
    <col min="2" max="2" width="36.5" style="1" customWidth="1"/>
    <col min="3" max="3" width="15.25" style="1" customWidth="1"/>
    <col min="4" max="4" width="18.5" style="1" customWidth="1"/>
    <col min="5" max="5" width="15.25" style="1" customWidth="1"/>
    <col min="6" max="6" width="18.375" style="1" customWidth="1"/>
    <col min="7" max="7" width="13.875" style="1" customWidth="1"/>
    <col min="8" max="8" width="13.375" style="2" customWidth="1"/>
    <col min="9" max="9" width="17" style="1" customWidth="1"/>
    <col min="10" max="10" width="8.875" style="1" customWidth="1"/>
    <col min="11" max="11" width="36.5" style="1" customWidth="1"/>
    <col min="12" max="12" width="15.25" style="1" customWidth="1"/>
    <col min="13" max="13" width="18.5" style="1" customWidth="1"/>
    <col min="14" max="14" width="15.25" style="1" customWidth="1"/>
    <col min="15" max="15" width="18.375" style="1" customWidth="1"/>
    <col min="16" max="16" width="13.875" style="1" customWidth="1"/>
    <col min="17" max="17" width="13.375" style="2" customWidth="1"/>
    <col min="18" max="18" width="17" style="1" customWidth="1"/>
    <col min="19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/>
      <c r="J1" s="174" t="s">
        <v>66</v>
      </c>
      <c r="K1" s="174"/>
      <c r="L1" s="174"/>
      <c r="M1" s="174"/>
      <c r="N1" s="174"/>
      <c r="O1" s="174"/>
      <c r="P1" s="174"/>
      <c r="Q1" s="174"/>
      <c r="R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175"/>
      <c r="D2" s="174" t="s">
        <v>15</v>
      </c>
      <c r="E2" s="174"/>
      <c r="F2" s="176" t="str">
        <f>ข้อมูลพื้นฐาน!D6</f>
        <v>ปีการศึกษา 2565</v>
      </c>
      <c r="G2" s="176"/>
      <c r="H2" s="176"/>
      <c r="I2" s="176"/>
      <c r="J2" s="175" t="str">
        <f>ข้อมูลพื้นฐาน!D4</f>
        <v>ชั้นประถมศึกษาปีที่ 1</v>
      </c>
      <c r="K2" s="175"/>
      <c r="L2" s="175"/>
      <c r="M2" s="174" t="s">
        <v>57</v>
      </c>
      <c r="N2" s="174"/>
      <c r="O2" s="176" t="str">
        <f>ข้อมูลพื้นฐาน!D6</f>
        <v>ปีการศึกษา 2565</v>
      </c>
      <c r="P2" s="176"/>
      <c r="Q2" s="176"/>
      <c r="R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  <c r="J3" s="177" t="str">
        <f>ข้อมูลพื้นฐาน!D7</f>
        <v>โรงเรียนบ้านกุดโบสถ์</v>
      </c>
      <c r="K3" s="177"/>
      <c r="L3" s="177"/>
      <c r="M3" s="177"/>
      <c r="N3" s="177"/>
      <c r="O3" s="177"/>
      <c r="P3" s="177"/>
      <c r="Q3" s="177"/>
      <c r="R3" s="177"/>
    </row>
    <row r="4" spans="1:18" ht="25.5" customHeight="1" x14ac:dyDescent="0.55000000000000004">
      <c r="A4" s="178" t="s">
        <v>60</v>
      </c>
      <c r="B4" s="178"/>
      <c r="C4" s="178"/>
      <c r="D4" s="178"/>
      <c r="E4" s="178"/>
      <c r="F4" s="178"/>
      <c r="G4" s="178"/>
      <c r="H4" s="178"/>
      <c r="I4" s="178"/>
      <c r="J4" s="178" t="s">
        <v>60</v>
      </c>
      <c r="K4" s="178"/>
      <c r="L4" s="178"/>
      <c r="M4" s="178"/>
      <c r="N4" s="178"/>
      <c r="O4" s="178"/>
      <c r="P4" s="178"/>
      <c r="Q4" s="178"/>
      <c r="R4" s="178"/>
    </row>
    <row r="5" spans="1:18" ht="25.5" customHeight="1" x14ac:dyDescent="0.55000000000000004">
      <c r="A5" s="61" t="s">
        <v>65</v>
      </c>
      <c r="B5" s="61"/>
      <c r="C5" s="61"/>
      <c r="D5" s="61"/>
      <c r="E5" s="61"/>
      <c r="F5" s="61"/>
      <c r="G5" s="61"/>
      <c r="H5" s="61"/>
      <c r="I5" s="61"/>
      <c r="J5" s="61" t="s">
        <v>65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5" t="s">
        <v>43</v>
      </c>
      <c r="B6" s="146" t="s">
        <v>27</v>
      </c>
      <c r="C6" s="139" t="s">
        <v>61</v>
      </c>
      <c r="D6" s="139" t="s">
        <v>62</v>
      </c>
      <c r="E6" s="139" t="s">
        <v>63</v>
      </c>
      <c r="F6" s="139" t="s">
        <v>64</v>
      </c>
      <c r="G6" s="136" t="s">
        <v>44</v>
      </c>
      <c r="H6" s="137" t="s">
        <v>45</v>
      </c>
      <c r="I6" s="138" t="s">
        <v>46</v>
      </c>
      <c r="J6" s="145" t="s">
        <v>43</v>
      </c>
      <c r="K6" s="146" t="s">
        <v>27</v>
      </c>
      <c r="L6" s="139" t="str">
        <f>C6</f>
        <v>1. พูดถ่ายทอดความรู้ความเข้าใจจากสารที่อ่าน ฟังหรือดูตามที่กำหนดให้</v>
      </c>
      <c r="M6" s="139" t="str">
        <f t="shared" ref="M6:O6" si="0">D6</f>
        <v>2. พูดถ่ายทอดความคิดความรู้สึกและทัศนคติจากสารที่อ่าน ฟังหรือดูตามที่กำหนดให้</v>
      </c>
      <c r="N6" s="139" t="str">
        <f t="shared" si="0"/>
        <v>3. เขียนถ่ายทอดความรู้ความเข้าใจจากสารที่อ่าน ฟังหรือดูตามที่กำหนดให้</v>
      </c>
      <c r="O6" s="139" t="str">
        <f t="shared" si="0"/>
        <v>4. เขียนถ่ายทอดความคิดความรู้สึกและทัศนคติจากสารที่อ่าน ฟังหรือดูตามที่กำหนดให้</v>
      </c>
      <c r="P6" s="136" t="s">
        <v>44</v>
      </c>
      <c r="Q6" s="137" t="s">
        <v>45</v>
      </c>
      <c r="R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45"/>
      <c r="K7" s="146"/>
      <c r="L7" s="139"/>
      <c r="M7" s="139"/>
      <c r="N7" s="139"/>
      <c r="O7" s="139"/>
      <c r="P7" s="136"/>
      <c r="Q7" s="137"/>
      <c r="R7" s="138"/>
    </row>
    <row r="8" spans="1:18" ht="21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45"/>
      <c r="K8" s="146"/>
      <c r="L8" s="139"/>
      <c r="M8" s="139"/>
      <c r="N8" s="139"/>
      <c r="O8" s="139"/>
      <c r="P8" s="136"/>
      <c r="Q8" s="137"/>
      <c r="R8" s="138"/>
    </row>
    <row r="9" spans="1:18" ht="21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45"/>
      <c r="K9" s="146"/>
      <c r="L9" s="139"/>
      <c r="M9" s="139"/>
      <c r="N9" s="139"/>
      <c r="O9" s="139"/>
      <c r="P9" s="136"/>
      <c r="Q9" s="137"/>
      <c r="R9" s="138"/>
    </row>
    <row r="10" spans="1:18" ht="21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45"/>
      <c r="K10" s="146"/>
      <c r="L10" s="139"/>
      <c r="M10" s="139"/>
      <c r="N10" s="139"/>
      <c r="O10" s="139"/>
      <c r="P10" s="136"/>
      <c r="Q10" s="137"/>
      <c r="R10" s="138"/>
    </row>
    <row r="11" spans="1:18" ht="21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45"/>
      <c r="K11" s="146"/>
      <c r="L11" s="139"/>
      <c r="M11" s="139"/>
      <c r="N11" s="139"/>
      <c r="O11" s="139"/>
      <c r="P11" s="136"/>
      <c r="Q11" s="137"/>
      <c r="R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31" si="1">SUM(C12:F12)</f>
        <v>4</v>
      </c>
      <c r="H12" s="81">
        <f t="shared" ref="H12:H31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เด็กชายฉัตรปกรณ์ ไร่กระโทก</v>
      </c>
      <c r="L12" s="39">
        <v>3</v>
      </c>
      <c r="M12" s="39">
        <v>1</v>
      </c>
      <c r="N12" s="39">
        <v>1</v>
      </c>
      <c r="O12" s="39">
        <v>1</v>
      </c>
      <c r="P12" s="50">
        <f t="shared" ref="P12:P31" si="3">SUM(L12:O12)</f>
        <v>6</v>
      </c>
      <c r="Q12" s="81">
        <f t="shared" ref="Q12:Q31" si="4">AVERAGE(L12:O12)</f>
        <v>1.5</v>
      </c>
      <c r="R12" s="44" t="str">
        <f>IF(Q12&gt;=2.5,"ดีเยี่ยม",IF(Q12&gt;=1.5,"ดี",IF(Q12&gt;=1,"ผ่านเกณฑ์",IF(Q12&gt;=0,"ไม่ผ่านเกณฑ์"))))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2</v>
      </c>
      <c r="D13" s="39">
        <v>1</v>
      </c>
      <c r="E13" s="39">
        <v>1</v>
      </c>
      <c r="F13" s="39">
        <v>1</v>
      </c>
      <c r="G13" s="50">
        <f t="shared" si="1"/>
        <v>5</v>
      </c>
      <c r="H13" s="81">
        <f t="shared" si="2"/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เด็กชายชานน เลยกระโทก</v>
      </c>
      <c r="L13" s="39">
        <v>2</v>
      </c>
      <c r="M13" s="39">
        <v>1</v>
      </c>
      <c r="N13" s="39">
        <v>1</v>
      </c>
      <c r="O13" s="39">
        <v>1</v>
      </c>
      <c r="P13" s="50">
        <f t="shared" si="3"/>
        <v>5</v>
      </c>
      <c r="Q13" s="81">
        <f t="shared" si="4"/>
        <v>1.25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39">
        <v>3</v>
      </c>
      <c r="E14" s="39">
        <v>3</v>
      </c>
      <c r="F14" s="39">
        <v>3</v>
      </c>
      <c r="G14" s="50">
        <f t="shared" si="1"/>
        <v>12</v>
      </c>
      <c r="H14" s="81">
        <f t="shared" si="2"/>
        <v>3</v>
      </c>
      <c r="I14" s="44" t="str">
        <f t="shared" ref="I14:I31" si="5">IF(H14&gt;=2.5,"ดีเยี่ยม",IF(H14&gt;=1.5,"ดี",IF(H14&gt;=1,"ผ่านเกณฑ์",IF(H14&gt;=0,"ไม่ผ่านเกณฑ์"))))</f>
        <v>ดีเยี่ยม</v>
      </c>
      <c r="J14" s="39">
        <v>3</v>
      </c>
      <c r="K14" s="49" t="str">
        <f>ข้อมูลนักเรียน!B7</f>
        <v>เด็กชายณัฐพล  พินิจ</v>
      </c>
      <c r="L14" s="39">
        <v>1</v>
      </c>
      <c r="M14" s="39">
        <v>1</v>
      </c>
      <c r="N14" s="39">
        <v>1</v>
      </c>
      <c r="O14" s="39">
        <v>1</v>
      </c>
      <c r="P14" s="50">
        <f t="shared" si="3"/>
        <v>4</v>
      </c>
      <c r="Q14" s="81">
        <f t="shared" si="4"/>
        <v>1</v>
      </c>
      <c r="R14" s="44" t="str">
        <f t="shared" ref="R14:R31" si="6">IF(Q14&gt;=2.5,"ดีเยี่ยม",IF(Q14&gt;=1.5,"ดี",IF(Q14&gt;=1,"ผ่านเกณฑ์",IF(Q14&gt;=0,"ไม่ผ่านเกณฑ์"))))</f>
        <v>ผ่านเกณฑ์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39">
        <v>3</v>
      </c>
      <c r="E15" s="39">
        <v>2</v>
      </c>
      <c r="F15" s="39">
        <v>3</v>
      </c>
      <c r="G15" s="50">
        <f t="shared" si="1"/>
        <v>11</v>
      </c>
      <c r="H15" s="81">
        <f t="shared" si="2"/>
        <v>2.75</v>
      </c>
      <c r="I15" s="44" t="str">
        <f t="shared" si="5"/>
        <v>ดีเยี่ยม</v>
      </c>
      <c r="J15" s="39">
        <v>4</v>
      </c>
      <c r="K15" s="49" t="str">
        <f>ข้อมูลนักเรียน!B8</f>
        <v>เด็กชายธีรเดช ผลวัฒน์</v>
      </c>
      <c r="L15" s="39">
        <v>1</v>
      </c>
      <c r="M15" s="39">
        <v>1</v>
      </c>
      <c r="N15" s="39">
        <v>1</v>
      </c>
      <c r="O15" s="39">
        <v>3</v>
      </c>
      <c r="P15" s="50">
        <f t="shared" si="3"/>
        <v>6</v>
      </c>
      <c r="Q15" s="81">
        <f t="shared" si="4"/>
        <v>1.5</v>
      </c>
      <c r="R15" s="44" t="str">
        <f t="shared" si="6"/>
        <v>ดี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39">
        <v>2</v>
      </c>
      <c r="E16" s="39">
        <v>2</v>
      </c>
      <c r="F16" s="39">
        <v>2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เด็กชายนฤบดินทร์  เนาว์ประโคน</v>
      </c>
      <c r="L16" s="39">
        <v>1</v>
      </c>
      <c r="M16" s="39">
        <v>1</v>
      </c>
      <c r="N16" s="39">
        <v>1</v>
      </c>
      <c r="O16" s="39">
        <v>0</v>
      </c>
      <c r="P16" s="50">
        <f t="shared" si="3"/>
        <v>3</v>
      </c>
      <c r="Q16" s="81">
        <f t="shared" si="4"/>
        <v>0.75</v>
      </c>
      <c r="R16" s="44" t="str">
        <f t="shared" si="6"/>
        <v>ไม่ผ่านเกณฑ์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1</v>
      </c>
      <c r="D17" s="39">
        <v>0</v>
      </c>
      <c r="E17" s="39">
        <v>1</v>
      </c>
      <c r="F17" s="39">
        <v>0</v>
      </c>
      <c r="G17" s="50">
        <f t="shared" si="1"/>
        <v>2</v>
      </c>
      <c r="H17" s="81">
        <f t="shared" si="2"/>
        <v>0.5</v>
      </c>
      <c r="I17" s="44" t="str">
        <f t="shared" si="5"/>
        <v>ไม่ผ่านเกณฑ์</v>
      </c>
      <c r="J17" s="39">
        <v>6</v>
      </c>
      <c r="K17" s="49" t="str">
        <f>ข้อมูลนักเรียน!B10</f>
        <v>เด็กชายสิริชัย  หนูแก้ว</v>
      </c>
      <c r="L17" s="39">
        <v>1</v>
      </c>
      <c r="M17" s="39">
        <v>1</v>
      </c>
      <c r="N17" s="39">
        <v>1</v>
      </c>
      <c r="O17" s="39">
        <v>0</v>
      </c>
      <c r="P17" s="50">
        <f t="shared" si="3"/>
        <v>3</v>
      </c>
      <c r="Q17" s="81">
        <f t="shared" si="4"/>
        <v>0.75</v>
      </c>
      <c r="R17" s="44" t="str">
        <f t="shared" si="6"/>
        <v>ไม่ผ่านเกณฑ์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1</v>
      </c>
      <c r="D18" s="39">
        <v>0</v>
      </c>
      <c r="E18" s="39">
        <v>1</v>
      </c>
      <c r="F18" s="39">
        <v>0</v>
      </c>
      <c r="G18" s="50">
        <f t="shared" si="1"/>
        <v>2</v>
      </c>
      <c r="H18" s="81">
        <f t="shared" si="2"/>
        <v>0.5</v>
      </c>
      <c r="I18" s="44" t="str">
        <f t="shared" si="5"/>
        <v>ไม่ผ่านเกณฑ์</v>
      </c>
      <c r="J18" s="39">
        <v>7</v>
      </c>
      <c r="K18" s="49" t="str">
        <f>ข้อมูลนักเรียน!B11</f>
        <v>เด็กชายสิริโชค หนูแก้ว</v>
      </c>
      <c r="L18" s="39">
        <v>1</v>
      </c>
      <c r="M18" s="39">
        <v>1</v>
      </c>
      <c r="N18" s="39">
        <v>1</v>
      </c>
      <c r="O18" s="39">
        <v>0</v>
      </c>
      <c r="P18" s="50">
        <f t="shared" si="3"/>
        <v>3</v>
      </c>
      <c r="Q18" s="81">
        <f t="shared" si="4"/>
        <v>0.75</v>
      </c>
      <c r="R18" s="44" t="str">
        <f t="shared" si="6"/>
        <v>ไม่ผ่านเกณฑ์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39">
        <v>0</v>
      </c>
      <c r="E19" s="39">
        <v>1</v>
      </c>
      <c r="F19" s="39">
        <v>0</v>
      </c>
      <c r="G19" s="50">
        <f t="shared" si="1"/>
        <v>2</v>
      </c>
      <c r="H19" s="81">
        <f t="shared" si="2"/>
        <v>0.5</v>
      </c>
      <c r="I19" s="44" t="str">
        <f t="shared" si="5"/>
        <v>ไม่ผ่านเกณฑ์</v>
      </c>
      <c r="J19" s="39">
        <v>8</v>
      </c>
      <c r="K19" s="49" t="str">
        <f>ข้อมูลนักเรียน!B12</f>
        <v>เด็กชายอุ้มบุญ  ต่างครบุรี</v>
      </c>
      <c r="L19" s="39">
        <v>1</v>
      </c>
      <c r="M19" s="39">
        <v>1</v>
      </c>
      <c r="N19" s="39">
        <v>1</v>
      </c>
      <c r="O19" s="39">
        <v>0</v>
      </c>
      <c r="P19" s="50">
        <f t="shared" si="3"/>
        <v>3</v>
      </c>
      <c r="Q19" s="81">
        <f t="shared" si="4"/>
        <v>0.75</v>
      </c>
      <c r="R19" s="44" t="str">
        <f t="shared" si="6"/>
        <v>ไม่ผ่านเกณฑ์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1</v>
      </c>
      <c r="D20" s="39">
        <v>0</v>
      </c>
      <c r="E20" s="39">
        <v>1</v>
      </c>
      <c r="F20" s="39">
        <v>0</v>
      </c>
      <c r="G20" s="50">
        <f t="shared" si="1"/>
        <v>2</v>
      </c>
      <c r="H20" s="81">
        <f t="shared" si="2"/>
        <v>0.5</v>
      </c>
      <c r="I20" s="44" t="str">
        <f t="shared" si="5"/>
        <v>ไม่ผ่านเกณฑ์</v>
      </c>
      <c r="J20" s="39">
        <v>9</v>
      </c>
      <c r="K20" s="49" t="str">
        <f>ข้อมูลนักเรียน!B13</f>
        <v>เด็กหญิงรัชนีกร ชำนาญจิตร</v>
      </c>
      <c r="L20" s="39">
        <v>3</v>
      </c>
      <c r="M20" s="39">
        <v>1</v>
      </c>
      <c r="N20" s="39">
        <v>1</v>
      </c>
      <c r="O20" s="39">
        <v>0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2</v>
      </c>
      <c r="D21" s="39">
        <v>2</v>
      </c>
      <c r="E21" s="39">
        <v>1</v>
      </c>
      <c r="F21" s="39">
        <v>1</v>
      </c>
      <c r="G21" s="50">
        <f t="shared" si="1"/>
        <v>6</v>
      </c>
      <c r="H21" s="81">
        <f t="shared" si="2"/>
        <v>1.5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เด็กหญิงวชิรญาณ์ สระกระโทก</v>
      </c>
      <c r="L21" s="39">
        <v>3</v>
      </c>
      <c r="M21" s="39">
        <v>1</v>
      </c>
      <c r="N21" s="39">
        <v>1</v>
      </c>
      <c r="O21" s="39">
        <v>0</v>
      </c>
      <c r="P21" s="50">
        <f t="shared" si="3"/>
        <v>5</v>
      </c>
      <c r="Q21" s="81">
        <f t="shared" si="4"/>
        <v>1.25</v>
      </c>
      <c r="R21" s="44" t="str">
        <f t="shared" si="6"/>
        <v>ผ่านเกณฑ์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39">
        <v>1</v>
      </c>
      <c r="E22" s="39">
        <v>1</v>
      </c>
      <c r="F22" s="39">
        <v>1</v>
      </c>
      <c r="G22" s="50">
        <f t="shared" si="1"/>
        <v>5</v>
      </c>
      <c r="H22" s="81">
        <f t="shared" si="2"/>
        <v>1.25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เด็กชายศุภชัย  คำดี</v>
      </c>
      <c r="L22" s="39">
        <v>1</v>
      </c>
      <c r="M22" s="39">
        <v>1</v>
      </c>
      <c r="N22" s="39">
        <v>1</v>
      </c>
      <c r="O22" s="39">
        <v>0</v>
      </c>
      <c r="P22" s="50">
        <f t="shared" si="3"/>
        <v>3</v>
      </c>
      <c r="Q22" s="81">
        <f t="shared" si="4"/>
        <v>0.75</v>
      </c>
      <c r="R22" s="44" t="str">
        <f t="shared" si="6"/>
        <v>ไม่ผ่านเกณฑ์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0</v>
      </c>
      <c r="E23" s="39">
        <v>1</v>
      </c>
      <c r="F23" s="39">
        <v>0</v>
      </c>
      <c r="G23" s="50">
        <f t="shared" si="1"/>
        <v>2</v>
      </c>
      <c r="H23" s="81">
        <f t="shared" si="2"/>
        <v>0.5</v>
      </c>
      <c r="I23" s="44" t="str">
        <f t="shared" si="5"/>
        <v>ไม่ผ่านเกณฑ์</v>
      </c>
      <c r="J23" s="39">
        <v>12</v>
      </c>
      <c r="K23" s="49" t="str">
        <f>ข้อมูลนักเรียน!B16</f>
        <v>เด็กชายธีรพงษ์ สิงห์กระโทก</v>
      </c>
      <c r="L23" s="39">
        <v>1</v>
      </c>
      <c r="M23" s="39">
        <v>3</v>
      </c>
      <c r="N23" s="39">
        <v>2</v>
      </c>
      <c r="O23" s="39">
        <v>0</v>
      </c>
      <c r="P23" s="50">
        <f t="shared" si="3"/>
        <v>6</v>
      </c>
      <c r="Q23" s="81">
        <f t="shared" si="4"/>
        <v>1.5</v>
      </c>
      <c r="R23" s="44" t="str">
        <f t="shared" si="6"/>
        <v>ดี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0</v>
      </c>
      <c r="E24" s="39">
        <v>1</v>
      </c>
      <c r="F24" s="39">
        <v>0</v>
      </c>
      <c r="G24" s="50">
        <f t="shared" si="1"/>
        <v>2</v>
      </c>
      <c r="H24" s="81">
        <f t="shared" si="2"/>
        <v>0.5</v>
      </c>
      <c r="I24" s="44" t="str">
        <f t="shared" si="5"/>
        <v>ไม่ผ่านเกณฑ์</v>
      </c>
      <c r="J24" s="39">
        <v>13</v>
      </c>
      <c r="K24" s="49" t="str">
        <f>ข้อมูลนักเรียน!B17</f>
        <v>เด็กชายณวพล ชำนาญจิตร</v>
      </c>
      <c r="L24" s="39">
        <v>1</v>
      </c>
      <c r="M24" s="39">
        <v>3</v>
      </c>
      <c r="N24" s="39">
        <v>2</v>
      </c>
      <c r="O24" s="39">
        <v>0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39">
        <v>0</v>
      </c>
      <c r="E25" s="39">
        <v>1</v>
      </c>
      <c r="F25" s="39">
        <v>0</v>
      </c>
      <c r="G25" s="50">
        <f t="shared" si="1"/>
        <v>2</v>
      </c>
      <c r="H25" s="81">
        <f t="shared" si="2"/>
        <v>0.5</v>
      </c>
      <c r="I25" s="44" t="str">
        <f t="shared" si="5"/>
        <v>ไม่ผ่านเกณฑ์</v>
      </c>
      <c r="J25" s="39">
        <v>14</v>
      </c>
      <c r="K25" s="49" t="str">
        <f>ข้อมูลนักเรียน!B18</f>
        <v>เด็กหญิงจันทัปปภา เกตุดอน</v>
      </c>
      <c r="L25" s="39">
        <v>2</v>
      </c>
      <c r="M25" s="39">
        <v>0</v>
      </c>
      <c r="N25" s="39">
        <v>2</v>
      </c>
      <c r="O25" s="39">
        <v>0</v>
      </c>
      <c r="P25" s="50">
        <f t="shared" si="3"/>
        <v>4</v>
      </c>
      <c r="Q25" s="81">
        <f t="shared" si="4"/>
        <v>1</v>
      </c>
      <c r="R25" s="44" t="str">
        <f t="shared" si="6"/>
        <v>ผ่านเกณฑ์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39">
        <v>1</v>
      </c>
      <c r="E26" s="39">
        <v>2</v>
      </c>
      <c r="F26" s="39">
        <v>1</v>
      </c>
      <c r="G26" s="50">
        <f t="shared" si="1"/>
        <v>6</v>
      </c>
      <c r="H26" s="81">
        <f t="shared" si="2"/>
        <v>1.5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เด็กชายกิตติเจริญชัย หงษ์อ่อน</v>
      </c>
      <c r="L26" s="39">
        <v>1</v>
      </c>
      <c r="M26" s="39">
        <v>0</v>
      </c>
      <c r="N26" s="39">
        <v>3</v>
      </c>
      <c r="O26" s="39">
        <v>0</v>
      </c>
      <c r="P26" s="50">
        <f t="shared" si="3"/>
        <v>4</v>
      </c>
      <c r="Q26" s="81">
        <f t="shared" si="4"/>
        <v>1</v>
      </c>
      <c r="R26" s="44" t="str">
        <f t="shared" si="6"/>
        <v>ผ่านเกณฑ์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3</v>
      </c>
      <c r="D27" s="39">
        <v>2</v>
      </c>
      <c r="E27" s="39">
        <v>2</v>
      </c>
      <c r="F27" s="39">
        <v>2</v>
      </c>
      <c r="G27" s="50">
        <f t="shared" si="1"/>
        <v>9</v>
      </c>
      <c r="H27" s="81">
        <f t="shared" si="2"/>
        <v>2.25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เด็กชายณรงค์ฤทธิ์  ล้อมกระโทก</v>
      </c>
      <c r="L27" s="39">
        <v>1</v>
      </c>
      <c r="M27" s="39">
        <v>0</v>
      </c>
      <c r="N27" s="39">
        <v>3</v>
      </c>
      <c r="O27" s="39">
        <v>0</v>
      </c>
      <c r="P27" s="50">
        <f t="shared" si="3"/>
        <v>4</v>
      </c>
      <c r="Q27" s="81">
        <f t="shared" si="4"/>
        <v>1</v>
      </c>
      <c r="R27" s="44" t="str">
        <f t="shared" si="6"/>
        <v>ผ่านเกณฑ์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39">
        <v>3</v>
      </c>
      <c r="E28" s="39">
        <v>3</v>
      </c>
      <c r="F28" s="39">
        <v>3</v>
      </c>
      <c r="G28" s="50">
        <f t="shared" si="1"/>
        <v>12</v>
      </c>
      <c r="H28" s="81">
        <f t="shared" si="2"/>
        <v>3</v>
      </c>
      <c r="I28" s="44" t="str">
        <f t="shared" si="5"/>
        <v>ดีเยี่ยม</v>
      </c>
      <c r="J28" s="39">
        <v>17</v>
      </c>
      <c r="K28" s="49" t="str">
        <f>ข้อมูลนักเรียน!B21</f>
        <v>เด็กหญิงณัฐนิกา  รังกระโทก</v>
      </c>
      <c r="L28" s="39">
        <v>1</v>
      </c>
      <c r="M28" s="39">
        <v>0</v>
      </c>
      <c r="N28" s="39">
        <v>3</v>
      </c>
      <c r="O28" s="39">
        <v>0</v>
      </c>
      <c r="P28" s="50">
        <f t="shared" si="3"/>
        <v>4</v>
      </c>
      <c r="Q28" s="81">
        <f t="shared" si="4"/>
        <v>1</v>
      </c>
      <c r="R28" s="44" t="str">
        <f t="shared" si="6"/>
        <v>ผ่านเกณฑ์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1</v>
      </c>
      <c r="D29" s="39">
        <v>1</v>
      </c>
      <c r="E29" s="39">
        <v>1</v>
      </c>
      <c r="F29" s="39">
        <v>0</v>
      </c>
      <c r="G29" s="50">
        <f t="shared" si="1"/>
        <v>3</v>
      </c>
      <c r="H29" s="81">
        <f t="shared" si="2"/>
        <v>0.75</v>
      </c>
      <c r="I29" s="44" t="str">
        <f t="shared" si="5"/>
        <v>ไม่ผ่านเกณฑ์</v>
      </c>
      <c r="J29" s="39">
        <v>18</v>
      </c>
      <c r="K29" s="49" t="str">
        <f>ข้อมูลนักเรียน!B22</f>
        <v>เด็กชายพรเพชร  แสงดี</v>
      </c>
      <c r="L29" s="39">
        <v>2</v>
      </c>
      <c r="M29" s="39">
        <v>0</v>
      </c>
      <c r="N29" s="39">
        <v>1</v>
      </c>
      <c r="O29" s="39">
        <v>0</v>
      </c>
      <c r="P29" s="50">
        <f t="shared" si="3"/>
        <v>3</v>
      </c>
      <c r="Q29" s="81">
        <f t="shared" si="4"/>
        <v>0.75</v>
      </c>
      <c r="R29" s="44" t="str">
        <f t="shared" si="6"/>
        <v>ไม่ผ่านเกณฑ์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39">
        <v>2</v>
      </c>
      <c r="E30" s="39">
        <v>3</v>
      </c>
      <c r="F30" s="39">
        <v>2</v>
      </c>
      <c r="G30" s="50">
        <f t="shared" si="1"/>
        <v>10</v>
      </c>
      <c r="H30" s="81">
        <f t="shared" si="2"/>
        <v>2.5</v>
      </c>
      <c r="I30" s="44" t="str">
        <f t="shared" si="5"/>
        <v>ดีเยี่ยม</v>
      </c>
      <c r="J30" s="39">
        <v>19</v>
      </c>
      <c r="K30" s="49" t="str">
        <f>ข้อมูลนักเรียน!B23</f>
        <v>เด็กชายอภินัท  คำภูมี</v>
      </c>
      <c r="L30" s="39">
        <v>2</v>
      </c>
      <c r="M30" s="39">
        <v>0</v>
      </c>
      <c r="N30" s="39">
        <v>1</v>
      </c>
      <c r="O30" s="39">
        <v>0</v>
      </c>
      <c r="P30" s="50">
        <f t="shared" si="3"/>
        <v>3</v>
      </c>
      <c r="Q30" s="81">
        <f t="shared" si="4"/>
        <v>0.75</v>
      </c>
      <c r="R30" s="44" t="str">
        <f t="shared" si="6"/>
        <v>ไม่ผ่านเกณฑ์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1</v>
      </c>
      <c r="D31" s="39">
        <v>1</v>
      </c>
      <c r="E31" s="39">
        <v>1</v>
      </c>
      <c r="F31" s="39">
        <v>0</v>
      </c>
      <c r="G31" s="50">
        <f t="shared" si="1"/>
        <v>3</v>
      </c>
      <c r="H31" s="81">
        <f t="shared" si="2"/>
        <v>0.75</v>
      </c>
      <c r="I31" s="44" t="str">
        <f t="shared" si="5"/>
        <v>ไม่ผ่านเกณฑ์</v>
      </c>
      <c r="J31" s="39">
        <v>20</v>
      </c>
      <c r="K31" s="49" t="str">
        <f>ข้อมูลนักเรียน!B24</f>
        <v>เด็กหญิงอริสา  รสกระโทก</v>
      </c>
      <c r="L31" s="39">
        <v>1</v>
      </c>
      <c r="M31" s="39">
        <v>0</v>
      </c>
      <c r="N31" s="39">
        <v>1</v>
      </c>
      <c r="O31" s="39">
        <v>0</v>
      </c>
      <c r="P31" s="50">
        <f t="shared" si="3"/>
        <v>2</v>
      </c>
      <c r="Q31" s="81">
        <f t="shared" si="4"/>
        <v>0.5</v>
      </c>
      <c r="R31" s="44" t="str">
        <f t="shared" si="6"/>
        <v>ไม่ผ่านเกณฑ์</v>
      </c>
    </row>
    <row r="32" spans="1:18" ht="27.75" customHeight="1" x14ac:dyDescent="0.55000000000000004">
      <c r="A32" s="39">
        <v>21</v>
      </c>
      <c r="B32" s="49"/>
      <c r="C32" s="39"/>
      <c r="D32" s="39"/>
      <c r="E32" s="39"/>
      <c r="F32" s="39"/>
      <c r="G32" s="50"/>
      <c r="H32" s="81"/>
      <c r="I32" s="44"/>
      <c r="J32" s="39"/>
      <c r="K32" s="49"/>
      <c r="L32" s="39"/>
      <c r="M32" s="39"/>
      <c r="N32" s="39"/>
      <c r="O32" s="39"/>
      <c r="P32" s="50"/>
      <c r="Q32" s="81"/>
      <c r="R32" s="44"/>
    </row>
    <row r="33" spans="1:18" ht="27.75" customHeight="1" x14ac:dyDescent="0.55000000000000004">
      <c r="A33" s="39">
        <v>22</v>
      </c>
      <c r="B33" s="49"/>
      <c r="C33" s="39"/>
      <c r="D33" s="39"/>
      <c r="E33" s="39"/>
      <c r="F33" s="39"/>
      <c r="G33" s="50"/>
      <c r="H33" s="81"/>
      <c r="I33" s="44"/>
      <c r="J33" s="39"/>
      <c r="K33" s="49"/>
      <c r="L33" s="39"/>
      <c r="M33" s="39"/>
      <c r="N33" s="39"/>
      <c r="O33" s="39"/>
      <c r="P33" s="50"/>
      <c r="Q33" s="81"/>
      <c r="R33" s="44"/>
    </row>
    <row r="34" spans="1:18" ht="27.75" customHeight="1" x14ac:dyDescent="0.55000000000000004">
      <c r="A34" s="39">
        <v>23</v>
      </c>
      <c r="B34" s="100"/>
      <c r="C34" s="39"/>
      <c r="D34" s="39"/>
      <c r="E34" s="39"/>
      <c r="F34" s="39"/>
      <c r="G34" s="50"/>
      <c r="H34" s="81"/>
      <c r="I34" s="44"/>
      <c r="J34" s="39"/>
      <c r="K34" s="49"/>
      <c r="L34" s="39"/>
      <c r="M34" s="39"/>
      <c r="N34" s="39"/>
      <c r="O34" s="39"/>
      <c r="P34" s="50"/>
      <c r="Q34" s="81"/>
      <c r="R34" s="44"/>
    </row>
    <row r="35" spans="1:18" ht="27.75" customHeight="1" x14ac:dyDescent="0.55000000000000004">
      <c r="A35" s="39">
        <v>24</v>
      </c>
      <c r="B35" s="49"/>
      <c r="C35" s="39"/>
      <c r="D35" s="39"/>
      <c r="E35" s="39"/>
      <c r="F35" s="39"/>
      <c r="G35" s="50"/>
      <c r="H35" s="81"/>
      <c r="I35" s="44"/>
      <c r="J35" s="39"/>
      <c r="K35" s="49"/>
      <c r="L35" s="39"/>
      <c r="M35" s="39"/>
      <c r="N35" s="39"/>
      <c r="O35" s="39"/>
      <c r="P35" s="50"/>
      <c r="Q35" s="81"/>
      <c r="R35" s="44"/>
    </row>
    <row r="36" spans="1:18" ht="27.75" customHeight="1" x14ac:dyDescent="0.55000000000000004">
      <c r="A36" s="39">
        <v>25</v>
      </c>
      <c r="B36" s="49"/>
      <c r="C36" s="39"/>
      <c r="D36" s="39"/>
      <c r="E36" s="39"/>
      <c r="F36" s="39"/>
      <c r="G36" s="50"/>
      <c r="H36" s="81"/>
      <c r="I36" s="44"/>
      <c r="J36" s="39"/>
      <c r="K36" s="49"/>
      <c r="L36" s="39"/>
      <c r="M36" s="39"/>
      <c r="N36" s="39"/>
      <c r="O36" s="39"/>
      <c r="P36" s="50"/>
      <c r="Q36" s="81"/>
      <c r="R36" s="44"/>
    </row>
    <row r="37" spans="1:18" ht="27.75" customHeight="1" x14ac:dyDescent="0.55000000000000004">
      <c r="A37" s="39">
        <v>26</v>
      </c>
      <c r="B37" s="49"/>
      <c r="C37" s="39"/>
      <c r="D37" s="39"/>
      <c r="E37" s="39"/>
      <c r="F37" s="39"/>
      <c r="G37" s="50"/>
      <c r="H37" s="81"/>
      <c r="I37" s="44"/>
      <c r="J37" s="39"/>
      <c r="K37" s="49"/>
      <c r="L37" s="39"/>
      <c r="M37" s="39"/>
      <c r="N37" s="39"/>
      <c r="O37" s="39"/>
      <c r="P37" s="50"/>
      <c r="Q37" s="81"/>
      <c r="R37" s="44"/>
    </row>
    <row r="38" spans="1:18" ht="27.75" customHeight="1" x14ac:dyDescent="0.55000000000000004">
      <c r="A38" s="39">
        <v>27</v>
      </c>
      <c r="B38" s="49"/>
      <c r="C38" s="39"/>
      <c r="D38" s="39"/>
      <c r="E38" s="39"/>
      <c r="F38" s="39"/>
      <c r="G38" s="50"/>
      <c r="H38" s="81"/>
      <c r="I38" s="44"/>
      <c r="J38" s="39"/>
      <c r="K38" s="49"/>
      <c r="L38" s="39"/>
      <c r="M38" s="39"/>
      <c r="N38" s="39"/>
      <c r="O38" s="39"/>
      <c r="P38" s="50"/>
      <c r="Q38" s="81"/>
      <c r="R38" s="44"/>
    </row>
    <row r="39" spans="1:18" ht="27.75" customHeight="1" x14ac:dyDescent="0.55000000000000004">
      <c r="A39" s="39">
        <v>28</v>
      </c>
      <c r="B39" s="49"/>
      <c r="C39" s="39"/>
      <c r="D39" s="39"/>
      <c r="E39" s="39"/>
      <c r="F39" s="39"/>
      <c r="G39" s="50"/>
      <c r="H39" s="81"/>
      <c r="I39" s="44"/>
      <c r="J39" s="39"/>
      <c r="K39" s="49"/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/>
      <c r="C40" s="39"/>
      <c r="D40" s="39"/>
      <c r="E40" s="39"/>
      <c r="F40" s="39"/>
      <c r="G40" s="50"/>
      <c r="H40" s="81"/>
      <c r="I40" s="44"/>
      <c r="J40" s="39"/>
      <c r="K40" s="49"/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/>
      <c r="C41" s="39"/>
      <c r="D41" s="39"/>
      <c r="E41" s="39"/>
      <c r="F41" s="39"/>
      <c r="G41" s="50"/>
      <c r="H41" s="81"/>
      <c r="I41" s="44"/>
      <c r="J41" s="39"/>
      <c r="K41" s="49"/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/>
      <c r="C42" s="39"/>
      <c r="D42" s="39"/>
      <c r="E42" s="39"/>
      <c r="F42" s="39"/>
      <c r="G42" s="50"/>
      <c r="H42" s="81"/>
      <c r="I42" s="44"/>
      <c r="J42" s="39"/>
      <c r="K42" s="49"/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1.3625</v>
      </c>
      <c r="H44" s="170"/>
      <c r="I44" s="170"/>
      <c r="J44" s="170" t="s">
        <v>58</v>
      </c>
      <c r="K44" s="170"/>
      <c r="L44" s="170"/>
      <c r="M44" s="170"/>
      <c r="N44" s="170"/>
      <c r="O44" s="170"/>
      <c r="P44" s="171">
        <f>AVERAGE(Q12:Q43)</f>
        <v>1.0249999999999999</v>
      </c>
      <c r="Q44" s="170"/>
      <c r="R44" s="170"/>
    </row>
    <row r="45" spans="1:18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  <c r="J45" s="172" t="s">
        <v>46</v>
      </c>
      <c r="K45" s="172"/>
      <c r="L45" s="172"/>
      <c r="M45" s="172"/>
      <c r="N45" s="172"/>
      <c r="O45" s="172"/>
      <c r="P45" s="172" t="str">
        <f>IF(P44&gt;=2.5,"ดีเยี่ยม",IF(P44&gt;=1.5,"ดี",IF(P44&gt;=1,"ผ่านเกณฑ์",IF(P44&gt;=0,"ไม่ผ่านเกณฑ์"))))</f>
        <v>ผ่านเกณฑ์</v>
      </c>
      <c r="Q45" s="172"/>
      <c r="R45" s="172"/>
    </row>
    <row r="46" spans="1:18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4</v>
      </c>
      <c r="J46" s="62"/>
      <c r="K46" s="62"/>
      <c r="L46" s="62"/>
      <c r="M46" s="62"/>
      <c r="N46" s="62"/>
      <c r="O46" s="169" t="s">
        <v>49</v>
      </c>
      <c r="P46" s="169"/>
      <c r="Q46" s="169"/>
      <c r="R46" s="57">
        <f>COUNTIF(R12:R43,I54)</f>
        <v>0</v>
      </c>
    </row>
    <row r="47" spans="1:18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4</v>
      </c>
      <c r="J47" s="62"/>
      <c r="K47" s="62"/>
      <c r="L47" s="62"/>
      <c r="M47" s="62"/>
      <c r="N47" s="62"/>
      <c r="O47" s="169" t="s">
        <v>51</v>
      </c>
      <c r="P47" s="169"/>
      <c r="Q47" s="169"/>
      <c r="R47" s="57">
        <f>COUNTIF(R12:R43,I55)</f>
        <v>4</v>
      </c>
    </row>
    <row r="48" spans="1:18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3</v>
      </c>
      <c r="J48" s="62"/>
      <c r="K48" s="62"/>
      <c r="L48" s="62"/>
      <c r="M48" s="62"/>
      <c r="N48" s="62"/>
      <c r="O48" s="169" t="s">
        <v>53</v>
      </c>
      <c r="P48" s="169"/>
      <c r="Q48" s="169"/>
      <c r="R48" s="57">
        <f>COUNTIF(R12:R43,I56)</f>
        <v>8</v>
      </c>
    </row>
    <row r="49" spans="1:18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9</v>
      </c>
      <c r="J49" s="62"/>
      <c r="K49" s="62"/>
      <c r="L49" s="62"/>
      <c r="M49" s="62"/>
      <c r="N49" s="62"/>
      <c r="O49" s="169" t="s">
        <v>55</v>
      </c>
      <c r="P49" s="169"/>
      <c r="Q49" s="169"/>
      <c r="R49" s="57">
        <f>COUNTIF(R12:R43,I57)</f>
        <v>8</v>
      </c>
    </row>
    <row r="51" spans="1:18" x14ac:dyDescent="0.55000000000000004">
      <c r="B51" s="173" t="s">
        <v>59</v>
      </c>
      <c r="C51" s="173"/>
      <c r="F51" s="173" t="s">
        <v>59</v>
      </c>
      <c r="G51" s="173"/>
      <c r="H51" s="173"/>
      <c r="K51" s="173" t="s">
        <v>59</v>
      </c>
      <c r="L51" s="173"/>
      <c r="O51" s="173" t="s">
        <v>59</v>
      </c>
      <c r="P51" s="173"/>
      <c r="Q51" s="173"/>
    </row>
    <row r="52" spans="1:18" x14ac:dyDescent="0.55000000000000004">
      <c r="B52" s="128" t="str">
        <f>ข้อมูลพื้นฐาน!D8</f>
        <v>(นางภัทรจิดาภา  กินนารี)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  <c r="K52" s="128" t="str">
        <f>ข้อมูลพื้นฐาน!D8</f>
        <v>(นางภัทรจิดาภา  กินนารี)</v>
      </c>
      <c r="L52" s="128"/>
      <c r="O52" s="128" t="str">
        <f>ข้อมูลพื้นฐาน!D10</f>
        <v>(นายสุนันท์  จงใจกลาง)</v>
      </c>
      <c r="P52" s="128"/>
      <c r="Q52" s="128"/>
    </row>
    <row r="53" spans="1:18" x14ac:dyDescent="0.55000000000000004">
      <c r="B53" s="128" t="s">
        <v>20</v>
      </c>
      <c r="C53" s="128"/>
      <c r="F53" s="128" t="s">
        <v>23</v>
      </c>
      <c r="G53" s="128"/>
      <c r="H53" s="128"/>
      <c r="K53" s="128" t="s">
        <v>20</v>
      </c>
      <c r="L53" s="128"/>
      <c r="O53" s="128" t="s">
        <v>23</v>
      </c>
      <c r="P53" s="128"/>
      <c r="Q53" s="128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O53:Q53"/>
    <mergeCell ref="A1:I1"/>
    <mergeCell ref="J1:R1"/>
    <mergeCell ref="A2:C2"/>
    <mergeCell ref="D2:E2"/>
    <mergeCell ref="F2:I2"/>
    <mergeCell ref="J2:L2"/>
    <mergeCell ref="M2:N2"/>
    <mergeCell ref="O2:R2"/>
    <mergeCell ref="I6:I11"/>
    <mergeCell ref="J6:J11"/>
    <mergeCell ref="A3:I3"/>
    <mergeCell ref="J3:R3"/>
    <mergeCell ref="A4:I4"/>
    <mergeCell ref="J4:R4"/>
    <mergeCell ref="B6:B11"/>
    <mergeCell ref="O52:Q52"/>
    <mergeCell ref="F6:F11"/>
    <mergeCell ref="Q6:Q11"/>
    <mergeCell ref="P6:P11"/>
    <mergeCell ref="A45:F45"/>
    <mergeCell ref="G45:I45"/>
    <mergeCell ref="J45:O45"/>
    <mergeCell ref="P45:R45"/>
    <mergeCell ref="B51:C51"/>
    <mergeCell ref="K51:L51"/>
    <mergeCell ref="F51:H51"/>
    <mergeCell ref="O51:Q51"/>
    <mergeCell ref="F46:H46"/>
    <mergeCell ref="R6:R11"/>
    <mergeCell ref="A44:F44"/>
    <mergeCell ref="G44:I44"/>
    <mergeCell ref="J44:O44"/>
    <mergeCell ref="P44:R44"/>
    <mergeCell ref="K6:K11"/>
    <mergeCell ref="L6:L11"/>
    <mergeCell ref="M6:M11"/>
    <mergeCell ref="N6:N11"/>
    <mergeCell ref="O6:O11"/>
    <mergeCell ref="G6:G11"/>
    <mergeCell ref="H6:H11"/>
    <mergeCell ref="A6:A11"/>
    <mergeCell ref="C6:C11"/>
    <mergeCell ref="D6:D11"/>
    <mergeCell ref="E6:E11"/>
    <mergeCell ref="F47:H47"/>
    <mergeCell ref="F48:H48"/>
    <mergeCell ref="F49:H49"/>
    <mergeCell ref="O46:Q46"/>
    <mergeCell ref="O47:Q47"/>
    <mergeCell ref="O48:Q48"/>
    <mergeCell ref="O49:Q49"/>
    <mergeCell ref="B52:C52"/>
    <mergeCell ref="K52:L52"/>
    <mergeCell ref="B53:C53"/>
    <mergeCell ref="K53:L53"/>
    <mergeCell ref="F52:H52"/>
    <mergeCell ref="F53:H53"/>
  </mergeCells>
  <pageMargins left="0.33" right="0.14000000000000001" top="0.74803149606299213" bottom="0.74803149606299213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57"/>
  <sheetViews>
    <sheetView view="pageBreakPreview" topLeftCell="A7" zoomScaleNormal="100" zoomScaleSheetLayoutView="100" workbookViewId="0">
      <selection activeCell="B42" sqref="B42"/>
    </sheetView>
  </sheetViews>
  <sheetFormatPr defaultRowHeight="24" x14ac:dyDescent="0.55000000000000004"/>
  <cols>
    <col min="1" max="1" width="9" style="1" customWidth="1"/>
    <col min="2" max="2" width="32.75" style="1" customWidth="1"/>
    <col min="3" max="3" width="17.625" style="1" customWidth="1"/>
    <col min="4" max="4" width="16.875" style="1" customWidth="1"/>
    <col min="5" max="5" width="17.75" style="1" customWidth="1"/>
    <col min="6" max="6" width="17.375" style="1" customWidth="1"/>
    <col min="7" max="7" width="11.75" style="1" customWidth="1"/>
    <col min="8" max="8" width="10.75" style="2" customWidth="1"/>
    <col min="9" max="9" width="12.5" style="1" customWidth="1"/>
  </cols>
  <sheetData>
    <row r="1" spans="1:18" x14ac:dyDescent="0.2">
      <c r="A1" s="174" t="s">
        <v>146</v>
      </c>
      <c r="B1" s="174"/>
      <c r="C1" s="174"/>
      <c r="D1" s="174"/>
      <c r="E1" s="174"/>
      <c r="F1" s="174"/>
      <c r="G1" s="174"/>
      <c r="H1" s="174"/>
      <c r="I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5"/>
      <c r="D2" s="175"/>
      <c r="E2" s="176" t="str">
        <f>ข้อมูลพื้นฐาน!D6</f>
        <v>ปีการศึกษา 2565</v>
      </c>
      <c r="F2" s="176"/>
      <c r="G2" s="176"/>
      <c r="H2" s="176"/>
      <c r="I2" s="176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</row>
    <row r="4" spans="1:18" x14ac:dyDescent="0.2">
      <c r="A4" s="178" t="s">
        <v>60</v>
      </c>
      <c r="B4" s="178"/>
      <c r="C4" s="178"/>
      <c r="D4" s="178"/>
      <c r="E4" s="178"/>
      <c r="F4" s="178"/>
      <c r="G4" s="178"/>
      <c r="H4" s="178"/>
      <c r="I4" s="178"/>
    </row>
    <row r="5" spans="1:18" x14ac:dyDescent="0.2">
      <c r="A5" s="61" t="s">
        <v>65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3.45" customHeight="1" x14ac:dyDescent="0.2">
      <c r="A6" s="145" t="s">
        <v>43</v>
      </c>
      <c r="B6" s="146" t="s">
        <v>27</v>
      </c>
      <c r="C6" s="139" t="s">
        <v>61</v>
      </c>
      <c r="D6" s="139" t="s">
        <v>62</v>
      </c>
      <c r="E6" s="139" t="s">
        <v>63</v>
      </c>
      <c r="F6" s="139" t="s">
        <v>64</v>
      </c>
      <c r="G6" s="136" t="s">
        <v>44</v>
      </c>
      <c r="H6" s="137" t="s">
        <v>45</v>
      </c>
      <c r="I6" s="138" t="s">
        <v>46</v>
      </c>
    </row>
    <row r="7" spans="1:18" ht="23.45" customHeight="1" x14ac:dyDescent="0.2">
      <c r="A7" s="145"/>
      <c r="B7" s="146"/>
      <c r="C7" s="139"/>
      <c r="D7" s="139"/>
      <c r="E7" s="139"/>
      <c r="F7" s="139"/>
      <c r="G7" s="136"/>
      <c r="H7" s="137"/>
      <c r="I7" s="138"/>
    </row>
    <row r="8" spans="1:18" ht="23.45" customHeight="1" x14ac:dyDescent="0.2">
      <c r="A8" s="145"/>
      <c r="B8" s="146"/>
      <c r="C8" s="139"/>
      <c r="D8" s="139"/>
      <c r="E8" s="139"/>
      <c r="F8" s="139"/>
      <c r="G8" s="136"/>
      <c r="H8" s="137"/>
      <c r="I8" s="138"/>
    </row>
    <row r="9" spans="1:18" ht="23.45" customHeight="1" x14ac:dyDescent="0.2">
      <c r="A9" s="145"/>
      <c r="B9" s="146"/>
      <c r="C9" s="139"/>
      <c r="D9" s="139"/>
      <c r="E9" s="139"/>
      <c r="F9" s="139"/>
      <c r="G9" s="136"/>
      <c r="H9" s="137"/>
      <c r="I9" s="138"/>
    </row>
    <row r="10" spans="1:18" ht="23.45" customHeight="1" x14ac:dyDescent="0.2">
      <c r="A10" s="145"/>
      <c r="B10" s="146"/>
      <c r="C10" s="139"/>
      <c r="D10" s="139"/>
      <c r="E10" s="139"/>
      <c r="F10" s="139"/>
      <c r="G10" s="136"/>
      <c r="H10" s="137"/>
      <c r="I10" s="138"/>
    </row>
    <row r="11" spans="1:18" ht="23.45" customHeight="1" x14ac:dyDescent="0.2">
      <c r="A11" s="145"/>
      <c r="B11" s="146"/>
      <c r="C11" s="139"/>
      <c r="D11" s="139"/>
      <c r="E11" s="139"/>
      <c r="F11" s="139"/>
      <c r="G11" s="136"/>
      <c r="H11" s="137"/>
      <c r="I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1 ตัวชี้วัดข้อที่ 1'!C12+'สมรรถนะที่ 1 ตัวชี้วัดข้อที่ 1'!L12)/2</f>
        <v>2</v>
      </c>
      <c r="D12" s="39">
        <f>('สมรรถนะที่ 1 ตัวชี้วัดข้อที่ 1'!D12+'สมรรถนะที่ 1 ตัวชี้วัดข้อที่ 1'!M12)/2</f>
        <v>1</v>
      </c>
      <c r="E12" s="39">
        <f>('สมรรถนะที่ 1 ตัวชี้วัดข้อที่ 1'!E12+'สมรรถนะที่ 1 ตัวชี้วัดข้อที่ 1'!N12)/2</f>
        <v>1</v>
      </c>
      <c r="F12" s="39">
        <f>('สมรรถนะที่ 1 ตัวชี้วัดข้อที่ 1'!F12+'สมรรถนะที่ 1 ตัวชี้วัดข้อที่ 1'!O12)/2</f>
        <v>1</v>
      </c>
      <c r="G12" s="50">
        <f>('สมรรถนะที่ 1 ตัวชี้วัดข้อที่ 1'!G12+'สมรรถนะที่ 1 ตัวชี้วัดข้อที่ 1'!P12)/2</f>
        <v>5</v>
      </c>
      <c r="H12" s="81">
        <f>('สมรรถนะที่ 1 ตัวชี้วัดข้อที่ 1'!H12+'สมรรถนะที่ 1 ตัวชี้วัดข้อที่ 1'!Q12)/2</f>
        <v>1.25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1 ตัวชี้วัดข้อที่ 1'!C13+'สมรรถนะที่ 1 ตัวชี้วัดข้อที่ 1'!L13)/2</f>
        <v>2</v>
      </c>
      <c r="D13" s="39">
        <f>('สมรรถนะที่ 1 ตัวชี้วัดข้อที่ 1'!D13+'สมรรถนะที่ 1 ตัวชี้วัดข้อที่ 1'!M13)/2</f>
        <v>1</v>
      </c>
      <c r="E13" s="39">
        <f>('สมรรถนะที่ 1 ตัวชี้วัดข้อที่ 1'!E13+'สมรรถนะที่ 1 ตัวชี้วัดข้อที่ 1'!N13)/2</f>
        <v>1</v>
      </c>
      <c r="F13" s="39">
        <f>('สมรรถนะที่ 1 ตัวชี้วัดข้อที่ 1'!F13+'สมรรถนะที่ 1 ตัวชี้วัดข้อที่ 1'!O13)/2</f>
        <v>1</v>
      </c>
      <c r="G13" s="50">
        <f>('สมรรถนะที่ 1 ตัวชี้วัดข้อที่ 1'!G13+'สมรรถนะที่ 1 ตัวชี้วัดข้อที่ 1'!P13)/2</f>
        <v>5</v>
      </c>
      <c r="H13" s="81">
        <f>('สมรรถนะที่ 1 ตัวชี้วัดข้อที่ 1'!H13+'สมรรถนะที่ 1 ตัวชี้วัดข้อที่ 1'!Q13)/2</f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1 ตัวชี้วัดข้อที่ 1'!C14+'สมรรถนะที่ 1 ตัวชี้วัดข้อที่ 1'!L14)/2</f>
        <v>2</v>
      </c>
      <c r="D14" s="39">
        <f>('สมรรถนะที่ 1 ตัวชี้วัดข้อที่ 1'!D14+'สมรรถนะที่ 1 ตัวชี้วัดข้อที่ 1'!M14)/2</f>
        <v>2</v>
      </c>
      <c r="E14" s="39">
        <f>('สมรรถนะที่ 1 ตัวชี้วัดข้อที่ 1'!E14+'สมรรถนะที่ 1 ตัวชี้วัดข้อที่ 1'!N14)/2</f>
        <v>2</v>
      </c>
      <c r="F14" s="39">
        <f>('สมรรถนะที่ 1 ตัวชี้วัดข้อที่ 1'!F14+'สมรรถนะที่ 1 ตัวชี้วัดข้อที่ 1'!O14)/2</f>
        <v>2</v>
      </c>
      <c r="G14" s="50">
        <f>('สมรรถนะที่ 1 ตัวชี้วัดข้อที่ 1'!G14+'สมรรถนะที่ 1 ตัวชี้วัดข้อที่ 1'!P14)/2</f>
        <v>8</v>
      </c>
      <c r="H14" s="81">
        <f>('สมรรถนะที่ 1 ตัวชี้วัดข้อที่ 1'!H14+'สมรรถนะที่ 1 ตัวชี้วัดข้อที่ 1'!Q14)/2</f>
        <v>2</v>
      </c>
      <c r="I14" s="44" t="str">
        <f t="shared" ref="I14:I31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1 ตัวชี้วัดข้อที่ 1'!C15+'สมรรถนะที่ 1 ตัวชี้วัดข้อที่ 1'!L15)/2</f>
        <v>2</v>
      </c>
      <c r="D15" s="39">
        <f>('สมรรถนะที่ 1 ตัวชี้วัดข้อที่ 1'!D15+'สมรรถนะที่ 1 ตัวชี้วัดข้อที่ 1'!M15)/2</f>
        <v>2</v>
      </c>
      <c r="E15" s="39">
        <f>('สมรรถนะที่ 1 ตัวชี้วัดข้อที่ 1'!E15+'สมรรถนะที่ 1 ตัวชี้วัดข้อที่ 1'!N15)/2</f>
        <v>1.5</v>
      </c>
      <c r="F15" s="39">
        <f>('สมรรถนะที่ 1 ตัวชี้วัดข้อที่ 1'!F15+'สมรรถนะที่ 1 ตัวชี้วัดข้อที่ 1'!O15)/2</f>
        <v>3</v>
      </c>
      <c r="G15" s="50">
        <f>('สมรรถนะที่ 1 ตัวชี้วัดข้อที่ 1'!G15+'สมรรถนะที่ 1 ตัวชี้วัดข้อที่ 1'!P15)/2</f>
        <v>8.5</v>
      </c>
      <c r="H15" s="81">
        <f>('สมรรถนะที่ 1 ตัวชี้วัดข้อที่ 1'!H15+'สมรรถนะที่ 1 ตัวชี้วัดข้อที่ 1'!Q15)/2</f>
        <v>2.125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1 ตัวชี้วัดข้อที่ 1'!C16+'สมรรถนะที่ 1 ตัวชี้วัดข้อที่ 1'!L16)/2</f>
        <v>2</v>
      </c>
      <c r="D16" s="39">
        <f>('สมรรถนะที่ 1 ตัวชี้วัดข้อที่ 1'!D16+'สมรรถนะที่ 1 ตัวชี้วัดข้อที่ 1'!M16)/2</f>
        <v>1.5</v>
      </c>
      <c r="E16" s="39">
        <f>('สมรรถนะที่ 1 ตัวชี้วัดข้อที่ 1'!E16+'สมรรถนะที่ 1 ตัวชี้วัดข้อที่ 1'!N16)/2</f>
        <v>1.5</v>
      </c>
      <c r="F16" s="39">
        <f>('สมรรถนะที่ 1 ตัวชี้วัดข้อที่ 1'!F16+'สมรรถนะที่ 1 ตัวชี้วัดข้อที่ 1'!O16)/2</f>
        <v>1</v>
      </c>
      <c r="G16" s="50">
        <f>('สมรรถนะที่ 1 ตัวชี้วัดข้อที่ 1'!G16+'สมรรถนะที่ 1 ตัวชี้วัดข้อที่ 1'!P16)/2</f>
        <v>6</v>
      </c>
      <c r="H16" s="81">
        <f>('สมรรถนะที่ 1 ตัวชี้วัดข้อที่ 1'!H16+'สมรรถนะที่ 1 ตัวชี้วัดข้อที่ 1'!Q16)/2</f>
        <v>1.5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1 ตัวชี้วัดข้อที่ 1'!C17+'สมรรถนะที่ 1 ตัวชี้วัดข้อที่ 1'!L17)/2</f>
        <v>1</v>
      </c>
      <c r="D17" s="39">
        <f>('สมรรถนะที่ 1 ตัวชี้วัดข้อที่ 1'!D17+'สมรรถนะที่ 1 ตัวชี้วัดข้อที่ 1'!M17)/2</f>
        <v>0.5</v>
      </c>
      <c r="E17" s="39">
        <f>('สมรรถนะที่ 1 ตัวชี้วัดข้อที่ 1'!E17+'สมรรถนะที่ 1 ตัวชี้วัดข้อที่ 1'!N17)/2</f>
        <v>1</v>
      </c>
      <c r="F17" s="39">
        <f>('สมรรถนะที่ 1 ตัวชี้วัดข้อที่ 1'!F17+'สมรรถนะที่ 1 ตัวชี้วัดข้อที่ 1'!O17)/2</f>
        <v>0</v>
      </c>
      <c r="G17" s="50">
        <f>('สมรรถนะที่ 1 ตัวชี้วัดข้อที่ 1'!G17+'สมรรถนะที่ 1 ตัวชี้วัดข้อที่ 1'!P17)/2</f>
        <v>2.5</v>
      </c>
      <c r="H17" s="81">
        <f>('สมรรถนะที่ 1 ตัวชี้วัดข้อที่ 1'!H17+'สมรรถนะที่ 1 ตัวชี้วัดข้อที่ 1'!Q17)/2</f>
        <v>0.625</v>
      </c>
      <c r="I17" s="44" t="str">
        <f t="shared" si="0"/>
        <v>ไม่ผ่านเกณฑ์</v>
      </c>
    </row>
    <row r="18" spans="1:9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1 ตัวชี้วัดข้อที่ 1'!C18+'สมรรถนะที่ 1 ตัวชี้วัดข้อที่ 1'!L18)/2</f>
        <v>1</v>
      </c>
      <c r="D18" s="39">
        <f>('สมรรถนะที่ 1 ตัวชี้วัดข้อที่ 1'!D18+'สมรรถนะที่ 1 ตัวชี้วัดข้อที่ 1'!M18)/2</f>
        <v>0.5</v>
      </c>
      <c r="E18" s="39">
        <f>('สมรรถนะที่ 1 ตัวชี้วัดข้อที่ 1'!E18+'สมรรถนะที่ 1 ตัวชี้วัดข้อที่ 1'!N18)/2</f>
        <v>1</v>
      </c>
      <c r="F18" s="39">
        <f>('สมรรถนะที่ 1 ตัวชี้วัดข้อที่ 1'!F18+'สมรรถนะที่ 1 ตัวชี้วัดข้อที่ 1'!O18)/2</f>
        <v>0</v>
      </c>
      <c r="G18" s="50">
        <f>('สมรรถนะที่ 1 ตัวชี้วัดข้อที่ 1'!G18+'สมรรถนะที่ 1 ตัวชี้วัดข้อที่ 1'!P18)/2</f>
        <v>2.5</v>
      </c>
      <c r="H18" s="81">
        <f>('สมรรถนะที่ 1 ตัวชี้วัดข้อที่ 1'!H18+'สมรรถนะที่ 1 ตัวชี้วัดข้อที่ 1'!Q18)/2</f>
        <v>0.625</v>
      </c>
      <c r="I18" s="44" t="str">
        <f t="shared" si="0"/>
        <v>ไม่ผ่านเกณฑ์</v>
      </c>
    </row>
    <row r="19" spans="1:9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1 ตัวชี้วัดข้อที่ 1'!C19+'สมรรถนะที่ 1 ตัวชี้วัดข้อที่ 1'!L19)/2</f>
        <v>1</v>
      </c>
      <c r="D19" s="39">
        <f>('สมรรถนะที่ 1 ตัวชี้วัดข้อที่ 1'!D19+'สมรรถนะที่ 1 ตัวชี้วัดข้อที่ 1'!M19)/2</f>
        <v>0.5</v>
      </c>
      <c r="E19" s="39">
        <f>('สมรรถนะที่ 1 ตัวชี้วัดข้อที่ 1'!E19+'สมรรถนะที่ 1 ตัวชี้วัดข้อที่ 1'!N19)/2</f>
        <v>1</v>
      </c>
      <c r="F19" s="39">
        <f>('สมรรถนะที่ 1 ตัวชี้วัดข้อที่ 1'!F19+'สมรรถนะที่ 1 ตัวชี้วัดข้อที่ 1'!O19)/2</f>
        <v>0</v>
      </c>
      <c r="G19" s="50">
        <f>('สมรรถนะที่ 1 ตัวชี้วัดข้อที่ 1'!G19+'สมรรถนะที่ 1 ตัวชี้วัดข้อที่ 1'!P19)/2</f>
        <v>2.5</v>
      </c>
      <c r="H19" s="81">
        <f>('สมรรถนะที่ 1 ตัวชี้วัดข้อที่ 1'!H19+'สมรรถนะที่ 1 ตัวชี้วัดข้อที่ 1'!Q19)/2</f>
        <v>0.625</v>
      </c>
      <c r="I19" s="44" t="str">
        <f t="shared" si="0"/>
        <v>ไม่ผ่านเกณฑ์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1 ตัวชี้วัดข้อที่ 1'!C20+'สมรรถนะที่ 1 ตัวชี้วัดข้อที่ 1'!L20)/2</f>
        <v>2</v>
      </c>
      <c r="D20" s="39">
        <f>('สมรรถนะที่ 1 ตัวชี้วัดข้อที่ 1'!D20+'สมรรถนะที่ 1 ตัวชี้วัดข้อที่ 1'!M20)/2</f>
        <v>0.5</v>
      </c>
      <c r="E20" s="39">
        <f>('สมรรถนะที่ 1 ตัวชี้วัดข้อที่ 1'!E20+'สมรรถนะที่ 1 ตัวชี้วัดข้อที่ 1'!N20)/2</f>
        <v>1</v>
      </c>
      <c r="F20" s="39">
        <f>('สมรรถนะที่ 1 ตัวชี้วัดข้อที่ 1'!F20+'สมรรถนะที่ 1 ตัวชี้วัดข้อที่ 1'!O20)/2</f>
        <v>0</v>
      </c>
      <c r="G20" s="50">
        <f>('สมรรถนะที่ 1 ตัวชี้วัดข้อที่ 1'!G20+'สมรรถนะที่ 1 ตัวชี้วัดข้อที่ 1'!P20)/2</f>
        <v>3.5</v>
      </c>
      <c r="H20" s="81">
        <f>('สมรรถนะที่ 1 ตัวชี้วัดข้อที่ 1'!H20+'สมรรถนะที่ 1 ตัวชี้วัดข้อที่ 1'!Q20)/2</f>
        <v>0.875</v>
      </c>
      <c r="I20" s="44" t="str">
        <f t="shared" si="0"/>
        <v>ไม่ผ่านเกณฑ์</v>
      </c>
    </row>
    <row r="21" spans="1:9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1 ตัวชี้วัดข้อที่ 1'!C21+'สมรรถนะที่ 1 ตัวชี้วัดข้อที่ 1'!L21)/2</f>
        <v>2.5</v>
      </c>
      <c r="D21" s="39">
        <f>('สมรรถนะที่ 1 ตัวชี้วัดข้อที่ 1'!D21+'สมรรถนะที่ 1 ตัวชี้วัดข้อที่ 1'!M21)/2</f>
        <v>1.5</v>
      </c>
      <c r="E21" s="39">
        <f>('สมรรถนะที่ 1 ตัวชี้วัดข้อที่ 1'!E21+'สมรรถนะที่ 1 ตัวชี้วัดข้อที่ 1'!N21)/2</f>
        <v>1</v>
      </c>
      <c r="F21" s="39">
        <f>('สมรรถนะที่ 1 ตัวชี้วัดข้อที่ 1'!F21+'สมรรถนะที่ 1 ตัวชี้วัดข้อที่ 1'!O21)/2</f>
        <v>0.5</v>
      </c>
      <c r="G21" s="50">
        <f>('สมรรถนะที่ 1 ตัวชี้วัดข้อที่ 1'!G21+'สมรรถนะที่ 1 ตัวชี้วัดข้อที่ 1'!P21)/2</f>
        <v>5.5</v>
      </c>
      <c r="H21" s="81">
        <f>('สมรรถนะที่ 1 ตัวชี้วัดข้อที่ 1'!H21+'สมรรถนะที่ 1 ตัวชี้วัดข้อที่ 1'!Q21)/2</f>
        <v>1.375</v>
      </c>
      <c r="I21" s="44" t="str">
        <f t="shared" si="0"/>
        <v>ผ่านเกณฑ์</v>
      </c>
    </row>
    <row r="22" spans="1:9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1 ตัวชี้วัดข้อที่ 1'!C22+'สมรรถนะที่ 1 ตัวชี้วัดข้อที่ 1'!L22)/2</f>
        <v>1.5</v>
      </c>
      <c r="D22" s="39">
        <f>('สมรรถนะที่ 1 ตัวชี้วัดข้อที่ 1'!D22+'สมรรถนะที่ 1 ตัวชี้วัดข้อที่ 1'!M22)/2</f>
        <v>1</v>
      </c>
      <c r="E22" s="39">
        <f>('สมรรถนะที่ 1 ตัวชี้วัดข้อที่ 1'!E22+'สมรรถนะที่ 1 ตัวชี้วัดข้อที่ 1'!N22)/2</f>
        <v>1</v>
      </c>
      <c r="F22" s="39">
        <f>('สมรรถนะที่ 1 ตัวชี้วัดข้อที่ 1'!F22+'สมรรถนะที่ 1 ตัวชี้วัดข้อที่ 1'!O22)/2</f>
        <v>0.5</v>
      </c>
      <c r="G22" s="50">
        <f>('สมรรถนะที่ 1 ตัวชี้วัดข้อที่ 1'!G22+'สมรรถนะที่ 1 ตัวชี้วัดข้อที่ 1'!P22)/2</f>
        <v>4</v>
      </c>
      <c r="H22" s="81">
        <f>('สมรรถนะที่ 1 ตัวชี้วัดข้อที่ 1'!H22+'สมรรถนะที่ 1 ตัวชี้วัดข้อที่ 1'!Q22)/2</f>
        <v>1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1 ตัวชี้วัดข้อที่ 1'!C23+'สมรรถนะที่ 1 ตัวชี้วัดข้อที่ 1'!L23)/2</f>
        <v>1</v>
      </c>
      <c r="D23" s="39">
        <f>('สมรรถนะที่ 1 ตัวชี้วัดข้อที่ 1'!D23+'สมรรถนะที่ 1 ตัวชี้วัดข้อที่ 1'!M23)/2</f>
        <v>1.5</v>
      </c>
      <c r="E23" s="39">
        <f>('สมรรถนะที่ 1 ตัวชี้วัดข้อที่ 1'!E23+'สมรรถนะที่ 1 ตัวชี้วัดข้อที่ 1'!N23)/2</f>
        <v>1.5</v>
      </c>
      <c r="F23" s="39">
        <f>('สมรรถนะที่ 1 ตัวชี้วัดข้อที่ 1'!F23+'สมรรถนะที่ 1 ตัวชี้วัดข้อที่ 1'!O23)/2</f>
        <v>0</v>
      </c>
      <c r="G23" s="50">
        <f>('สมรรถนะที่ 1 ตัวชี้วัดข้อที่ 1'!G23+'สมรรถนะที่ 1 ตัวชี้วัดข้อที่ 1'!P23)/2</f>
        <v>4</v>
      </c>
      <c r="H23" s="81">
        <f>('สมรรถนะที่ 1 ตัวชี้วัดข้อที่ 1'!H23+'สมรรถนะที่ 1 ตัวชี้วัดข้อที่ 1'!Q23)/2</f>
        <v>1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1 ตัวชี้วัดข้อที่ 1'!C24+'สมรรถนะที่ 1 ตัวชี้วัดข้อที่ 1'!L24)/2</f>
        <v>1</v>
      </c>
      <c r="D24" s="39">
        <f>('สมรรถนะที่ 1 ตัวชี้วัดข้อที่ 1'!D24+'สมรรถนะที่ 1 ตัวชี้วัดข้อที่ 1'!M24)/2</f>
        <v>1.5</v>
      </c>
      <c r="E24" s="39">
        <f>('สมรรถนะที่ 1 ตัวชี้วัดข้อที่ 1'!E24+'สมรรถนะที่ 1 ตัวชี้วัดข้อที่ 1'!N24)/2</f>
        <v>1.5</v>
      </c>
      <c r="F24" s="39">
        <f>('สมรรถนะที่ 1 ตัวชี้วัดข้อที่ 1'!F24+'สมรรถนะที่ 1 ตัวชี้วัดข้อที่ 1'!O24)/2</f>
        <v>0</v>
      </c>
      <c r="G24" s="50">
        <f>('สมรรถนะที่ 1 ตัวชี้วัดข้อที่ 1'!G24+'สมรรถนะที่ 1 ตัวชี้วัดข้อที่ 1'!P24)/2</f>
        <v>4</v>
      </c>
      <c r="H24" s="81">
        <f>('สมรรถนะที่ 1 ตัวชี้วัดข้อที่ 1'!H24+'สมรรถนะที่ 1 ตัวชี้วัดข้อที่ 1'!Q24)/2</f>
        <v>1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1 ตัวชี้วัดข้อที่ 1'!C25+'สมรรถนะที่ 1 ตัวชี้วัดข้อที่ 1'!L25)/2</f>
        <v>1.5</v>
      </c>
      <c r="D25" s="39">
        <f>('สมรรถนะที่ 1 ตัวชี้วัดข้อที่ 1'!D25+'สมรรถนะที่ 1 ตัวชี้วัดข้อที่ 1'!M25)/2</f>
        <v>0</v>
      </c>
      <c r="E25" s="39">
        <f>('สมรรถนะที่ 1 ตัวชี้วัดข้อที่ 1'!E25+'สมรรถนะที่ 1 ตัวชี้วัดข้อที่ 1'!N25)/2</f>
        <v>1.5</v>
      </c>
      <c r="F25" s="39">
        <f>('สมรรถนะที่ 1 ตัวชี้วัดข้อที่ 1'!F25+'สมรรถนะที่ 1 ตัวชี้วัดข้อที่ 1'!O25)/2</f>
        <v>0</v>
      </c>
      <c r="G25" s="50">
        <f>('สมรรถนะที่ 1 ตัวชี้วัดข้อที่ 1'!G25+'สมรรถนะที่ 1 ตัวชี้วัดข้อที่ 1'!P25)/2</f>
        <v>3</v>
      </c>
      <c r="H25" s="81">
        <f>('สมรรถนะที่ 1 ตัวชี้วัดข้อที่ 1'!H25+'สมรรถนะที่ 1 ตัวชี้วัดข้อที่ 1'!Q25)/2</f>
        <v>0.75</v>
      </c>
      <c r="I25" s="44" t="str">
        <f t="shared" si="0"/>
        <v>ไม่ผ่านเกณฑ์</v>
      </c>
    </row>
    <row r="26" spans="1:9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1 ตัวชี้วัดข้อที่ 1'!C26+'สมรรถนะที่ 1 ตัวชี้วัดข้อที่ 1'!L26)/2</f>
        <v>1.5</v>
      </c>
      <c r="D26" s="39">
        <f>('สมรรถนะที่ 1 ตัวชี้วัดข้อที่ 1'!D26+'สมรรถนะที่ 1 ตัวชี้วัดข้อที่ 1'!M26)/2</f>
        <v>0.5</v>
      </c>
      <c r="E26" s="39">
        <f>('สมรรถนะที่ 1 ตัวชี้วัดข้อที่ 1'!E26+'สมรรถนะที่ 1 ตัวชี้วัดข้อที่ 1'!N26)/2</f>
        <v>2.5</v>
      </c>
      <c r="F26" s="39">
        <f>('สมรรถนะที่ 1 ตัวชี้วัดข้อที่ 1'!F26+'สมรรถนะที่ 1 ตัวชี้วัดข้อที่ 1'!O26)/2</f>
        <v>0.5</v>
      </c>
      <c r="G26" s="50">
        <f>('สมรรถนะที่ 1 ตัวชี้วัดข้อที่ 1'!G26+'สมรรถนะที่ 1 ตัวชี้วัดข้อที่ 1'!P26)/2</f>
        <v>5</v>
      </c>
      <c r="H26" s="81">
        <f>('สมรรถนะที่ 1 ตัวชี้วัดข้อที่ 1'!H26+'สมรรถนะที่ 1 ตัวชี้วัดข้อที่ 1'!Q26)/2</f>
        <v>1.25</v>
      </c>
      <c r="I26" s="44" t="str">
        <f t="shared" si="0"/>
        <v>ผ่านเกณฑ์</v>
      </c>
    </row>
    <row r="27" spans="1:9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1 ตัวชี้วัดข้อที่ 1'!C27+'สมรรถนะที่ 1 ตัวชี้วัดข้อที่ 1'!L27)/2</f>
        <v>2</v>
      </c>
      <c r="D27" s="39">
        <f>('สมรรถนะที่ 1 ตัวชี้วัดข้อที่ 1'!D27+'สมรรถนะที่ 1 ตัวชี้วัดข้อที่ 1'!M27)/2</f>
        <v>1</v>
      </c>
      <c r="E27" s="39">
        <f>('สมรรถนะที่ 1 ตัวชี้วัดข้อที่ 1'!E27+'สมรรถนะที่ 1 ตัวชี้วัดข้อที่ 1'!N27)/2</f>
        <v>2.5</v>
      </c>
      <c r="F27" s="39">
        <f>('สมรรถนะที่ 1 ตัวชี้วัดข้อที่ 1'!F27+'สมรรถนะที่ 1 ตัวชี้วัดข้อที่ 1'!O27)/2</f>
        <v>1</v>
      </c>
      <c r="G27" s="50">
        <f>('สมรรถนะที่ 1 ตัวชี้วัดข้อที่ 1'!G27+'สมรรถนะที่ 1 ตัวชี้วัดข้อที่ 1'!P27)/2</f>
        <v>6.5</v>
      </c>
      <c r="H27" s="81">
        <f>('สมรรถนะที่ 1 ตัวชี้วัดข้อที่ 1'!H27+'สมรรถนะที่ 1 ตัวชี้วัดข้อที่ 1'!Q27)/2</f>
        <v>1.625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1 ตัวชี้วัดข้อที่ 1'!C28+'สมรรถนะที่ 1 ตัวชี้วัดข้อที่ 1'!L28)/2</f>
        <v>2</v>
      </c>
      <c r="D28" s="39">
        <f>('สมรรถนะที่ 1 ตัวชี้วัดข้อที่ 1'!D28+'สมรรถนะที่ 1 ตัวชี้วัดข้อที่ 1'!M28)/2</f>
        <v>1.5</v>
      </c>
      <c r="E28" s="39">
        <f>('สมรรถนะที่ 1 ตัวชี้วัดข้อที่ 1'!E28+'สมรรถนะที่ 1 ตัวชี้วัดข้อที่ 1'!N28)/2</f>
        <v>3</v>
      </c>
      <c r="F28" s="39">
        <f>('สมรรถนะที่ 1 ตัวชี้วัดข้อที่ 1'!F28+'สมรรถนะที่ 1 ตัวชี้วัดข้อที่ 1'!O28)/2</f>
        <v>1.5</v>
      </c>
      <c r="G28" s="50">
        <f>('สมรรถนะที่ 1 ตัวชี้วัดข้อที่ 1'!G28+'สมรรถนะที่ 1 ตัวชี้วัดข้อที่ 1'!P28)/2</f>
        <v>8</v>
      </c>
      <c r="H28" s="81">
        <f>('สมรรถนะที่ 1 ตัวชี้วัดข้อที่ 1'!H28+'สมรรถนะที่ 1 ตัวชี้วัดข้อที่ 1'!Q28)/2</f>
        <v>2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1 ตัวชี้วัดข้อที่ 1'!C29+'สมรรถนะที่ 1 ตัวชี้วัดข้อที่ 1'!L29)/2</f>
        <v>1.5</v>
      </c>
      <c r="D29" s="39">
        <f>('สมรรถนะที่ 1 ตัวชี้วัดข้อที่ 1'!D29+'สมรรถนะที่ 1 ตัวชี้วัดข้อที่ 1'!M29)/2</f>
        <v>0.5</v>
      </c>
      <c r="E29" s="39">
        <f>('สมรรถนะที่ 1 ตัวชี้วัดข้อที่ 1'!E29+'สมรรถนะที่ 1 ตัวชี้วัดข้อที่ 1'!N29)/2</f>
        <v>1</v>
      </c>
      <c r="F29" s="39">
        <f>('สมรรถนะที่ 1 ตัวชี้วัดข้อที่ 1'!F29+'สมรรถนะที่ 1 ตัวชี้วัดข้อที่ 1'!O29)/2</f>
        <v>0</v>
      </c>
      <c r="G29" s="50">
        <f>('สมรรถนะที่ 1 ตัวชี้วัดข้อที่ 1'!G29+'สมรรถนะที่ 1 ตัวชี้วัดข้อที่ 1'!P29)/2</f>
        <v>3</v>
      </c>
      <c r="H29" s="81">
        <f>('สมรรถนะที่ 1 ตัวชี้วัดข้อที่ 1'!H29+'สมรรถนะที่ 1 ตัวชี้วัดข้อที่ 1'!Q29)/2</f>
        <v>0.75</v>
      </c>
      <c r="I29" s="44" t="str">
        <f t="shared" si="0"/>
        <v>ไม่ผ่านเกณฑ์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1 ตัวชี้วัดข้อที่ 1'!C30+'สมรรถนะที่ 1 ตัวชี้วัดข้อที่ 1'!L30)/2</f>
        <v>2.5</v>
      </c>
      <c r="D30" s="39">
        <f>('สมรรถนะที่ 1 ตัวชี้วัดข้อที่ 1'!D30+'สมรรถนะที่ 1 ตัวชี้วัดข้อที่ 1'!M30)/2</f>
        <v>1</v>
      </c>
      <c r="E30" s="39">
        <f>('สมรรถนะที่ 1 ตัวชี้วัดข้อที่ 1'!E30+'สมรรถนะที่ 1 ตัวชี้วัดข้อที่ 1'!N30)/2</f>
        <v>2</v>
      </c>
      <c r="F30" s="39">
        <f>('สมรรถนะที่ 1 ตัวชี้วัดข้อที่ 1'!F30+'สมรรถนะที่ 1 ตัวชี้วัดข้อที่ 1'!O30)/2</f>
        <v>1</v>
      </c>
      <c r="G30" s="50">
        <f>('สมรรถนะที่ 1 ตัวชี้วัดข้อที่ 1'!G30+'สมรรถนะที่ 1 ตัวชี้วัดข้อที่ 1'!P30)/2</f>
        <v>6.5</v>
      </c>
      <c r="H30" s="81">
        <f>('สมรรถนะที่ 1 ตัวชี้วัดข้อที่ 1'!H30+'สมรรถนะที่ 1 ตัวชี้วัดข้อที่ 1'!Q30)/2</f>
        <v>1.625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1 ตัวชี้วัดข้อที่ 1'!C31+'สมรรถนะที่ 1 ตัวชี้วัดข้อที่ 1'!L31)/2</f>
        <v>1</v>
      </c>
      <c r="D31" s="39">
        <f>('สมรรถนะที่ 1 ตัวชี้วัดข้อที่ 1'!D31+'สมรรถนะที่ 1 ตัวชี้วัดข้อที่ 1'!M31)/2</f>
        <v>0.5</v>
      </c>
      <c r="E31" s="39">
        <f>('สมรรถนะที่ 1 ตัวชี้วัดข้อที่ 1'!E31+'สมรรถนะที่ 1 ตัวชี้วัดข้อที่ 1'!N31)/2</f>
        <v>1</v>
      </c>
      <c r="F31" s="39">
        <f>('สมรรถนะที่ 1 ตัวชี้วัดข้อที่ 1'!F31+'สมรรถนะที่ 1 ตัวชี้วัดข้อที่ 1'!O31)/2</f>
        <v>0</v>
      </c>
      <c r="G31" s="50">
        <f>('สมรรถนะที่ 1 ตัวชี้วัดข้อที่ 1'!G31+'สมรรถนะที่ 1 ตัวชี้วัดข้อที่ 1'!P31)/2</f>
        <v>2.5</v>
      </c>
      <c r="H31" s="81">
        <f>('สมรรถนะที่ 1 ตัวชี้วัดข้อที่ 1'!H31+'สมรรถนะที่ 1 ตัวชี้วัดข้อที่ 1'!Q31)/2</f>
        <v>0.625</v>
      </c>
      <c r="I31" s="44" t="str">
        <f t="shared" si="0"/>
        <v>ไม่ผ่านเกณฑ์</v>
      </c>
    </row>
    <row r="32" spans="1:9" x14ac:dyDescent="0.2">
      <c r="A32" s="39">
        <v>21</v>
      </c>
      <c r="B32" s="49"/>
      <c r="C32" s="39"/>
      <c r="D32" s="39"/>
      <c r="E32" s="39"/>
      <c r="F32" s="39"/>
      <c r="G32" s="50"/>
      <c r="H32" s="81"/>
      <c r="I32" s="44"/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1.1937500000000001</v>
      </c>
      <c r="H44" s="170"/>
      <c r="I44" s="170"/>
    </row>
    <row r="45" spans="1:9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</row>
    <row r="46" spans="1:9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6</v>
      </c>
    </row>
    <row r="48" spans="1:9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7</v>
      </c>
    </row>
    <row r="49" spans="1:9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7</v>
      </c>
    </row>
    <row r="51" spans="1:9" x14ac:dyDescent="0.55000000000000004">
      <c r="B51" s="173" t="s">
        <v>59</v>
      </c>
      <c r="C51" s="173"/>
      <c r="F51" s="173" t="s">
        <v>59</v>
      </c>
      <c r="G51" s="173"/>
      <c r="H51" s="173"/>
    </row>
    <row r="52" spans="1:9" x14ac:dyDescent="0.55000000000000004">
      <c r="B52" s="128" t="str">
        <f>ข้อมูลพื้นฐาน!D8</f>
        <v>(นางภัทรจิดาภา  กินนารี)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</row>
    <row r="53" spans="1:9" x14ac:dyDescent="0.55000000000000004">
      <c r="B53" s="128" t="s">
        <v>20</v>
      </c>
      <c r="C53" s="128"/>
      <c r="F53" s="128" t="s">
        <v>23</v>
      </c>
      <c r="G53" s="128"/>
      <c r="H53" s="128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1:I1"/>
    <mergeCell ref="A3:I3"/>
    <mergeCell ref="A4:I4"/>
    <mergeCell ref="G44:I44"/>
    <mergeCell ref="A45:F45"/>
    <mergeCell ref="G45:I45"/>
    <mergeCell ref="A6:A11"/>
    <mergeCell ref="B6:B11"/>
    <mergeCell ref="C6:C11"/>
    <mergeCell ref="D6:D11"/>
    <mergeCell ref="E6:E11"/>
    <mergeCell ref="F6:F11"/>
    <mergeCell ref="B52:C52"/>
    <mergeCell ref="F52:H52"/>
    <mergeCell ref="B53:C53"/>
    <mergeCell ref="F53:H53"/>
    <mergeCell ref="E2:I2"/>
    <mergeCell ref="A2:D2"/>
    <mergeCell ref="F46:H46"/>
    <mergeCell ref="F47:H47"/>
    <mergeCell ref="F48:H48"/>
    <mergeCell ref="F49:H49"/>
    <mergeCell ref="B51:C51"/>
    <mergeCell ref="F51:H51"/>
    <mergeCell ref="G6:G11"/>
    <mergeCell ref="H6:H11"/>
    <mergeCell ref="I6:I11"/>
    <mergeCell ref="A44:F44"/>
  </mergeCells>
  <pageMargins left="0.76" right="0.5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57"/>
  <sheetViews>
    <sheetView view="pageBreakPreview" topLeftCell="A26" zoomScale="95" zoomScaleNormal="55" zoomScaleSheetLayoutView="95" workbookViewId="0">
      <selection activeCell="B32" sqref="B32"/>
    </sheetView>
  </sheetViews>
  <sheetFormatPr defaultColWidth="9" defaultRowHeight="24" x14ac:dyDescent="0.55000000000000004"/>
  <cols>
    <col min="1" max="1" width="10.375" style="1" customWidth="1"/>
    <col min="2" max="2" width="43.125" style="1" customWidth="1"/>
    <col min="3" max="3" width="25.75" style="1" customWidth="1"/>
    <col min="4" max="4" width="23.75" style="1" customWidth="1"/>
    <col min="5" max="5" width="14.25" style="1" customWidth="1"/>
    <col min="6" max="6" width="14.75" style="2" customWidth="1"/>
    <col min="7" max="7" width="15.25" style="1" customWidth="1"/>
    <col min="8" max="8" width="10.375" style="1" customWidth="1"/>
    <col min="9" max="9" width="43.125" style="1" customWidth="1"/>
    <col min="10" max="10" width="25.75" style="1" customWidth="1"/>
    <col min="11" max="11" width="23.75" style="1" customWidth="1"/>
    <col min="12" max="12" width="14.25" style="1" customWidth="1"/>
    <col min="13" max="13" width="14.75" style="2" customWidth="1"/>
    <col min="14" max="14" width="15.25" style="1" customWidth="1"/>
    <col min="15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 t="s">
        <v>66</v>
      </c>
      <c r="I1" s="174"/>
      <c r="J1" s="174"/>
      <c r="K1" s="174"/>
      <c r="L1" s="174"/>
      <c r="M1" s="174"/>
      <c r="N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55" t="str">
        <f>ข้อมูลพื้นฐาน!D5</f>
        <v>ภาคเรียนที่ 1</v>
      </c>
      <c r="D2" s="67" t="str">
        <f>ข้อมูลพื้นฐาน!D6</f>
        <v>ปีการศึกษา 2565</v>
      </c>
      <c r="E2" s="75"/>
      <c r="F2" s="75"/>
      <c r="G2" s="75"/>
      <c r="H2" s="175" t="str">
        <f>ข้อมูลพื้นฐาน!D4</f>
        <v>ชั้นประถมศึกษาปีที่ 1</v>
      </c>
      <c r="I2" s="175"/>
      <c r="J2" s="55" t="s">
        <v>57</v>
      </c>
      <c r="K2" s="67" t="str">
        <f>ข้อมูลพื้นฐาน!D6</f>
        <v>ปีการศึกษา 2565</v>
      </c>
      <c r="L2" s="75"/>
      <c r="M2" s="75"/>
      <c r="N2" s="75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 t="str">
        <f>ข้อมูลพื้นฐาน!D7</f>
        <v>โรงเรียนบ้านกุดโบสถ์</v>
      </c>
      <c r="I3" s="177"/>
      <c r="J3" s="177"/>
      <c r="K3" s="177"/>
      <c r="L3" s="177"/>
      <c r="M3" s="177"/>
      <c r="N3" s="177"/>
    </row>
    <row r="4" spans="1:18" ht="25.5" customHeight="1" x14ac:dyDescent="0.55000000000000004">
      <c r="A4" s="178" t="s">
        <v>60</v>
      </c>
      <c r="B4" s="178"/>
      <c r="C4" s="178"/>
      <c r="D4" s="178"/>
      <c r="E4" s="178"/>
      <c r="F4" s="178"/>
      <c r="G4" s="178"/>
      <c r="H4" s="178" t="s">
        <v>60</v>
      </c>
      <c r="I4" s="178"/>
      <c r="J4" s="178"/>
      <c r="K4" s="178"/>
      <c r="L4" s="178"/>
      <c r="M4" s="178"/>
      <c r="N4" s="178"/>
    </row>
    <row r="5" spans="1:18" ht="25.5" customHeight="1" x14ac:dyDescent="0.55000000000000004">
      <c r="A5" s="61" t="s">
        <v>69</v>
      </c>
      <c r="B5" s="61"/>
      <c r="C5" s="61"/>
      <c r="D5" s="61"/>
      <c r="E5" s="61"/>
      <c r="F5" s="61"/>
      <c r="G5" s="61"/>
      <c r="H5" s="61" t="s">
        <v>69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70</v>
      </c>
      <c r="D6" s="179" t="s">
        <v>71</v>
      </c>
      <c r="E6" s="136" t="s">
        <v>44</v>
      </c>
      <c r="F6" s="137" t="s">
        <v>45</v>
      </c>
      <c r="G6" s="138" t="s">
        <v>46</v>
      </c>
      <c r="H6" s="145" t="s">
        <v>43</v>
      </c>
      <c r="I6" s="146" t="s">
        <v>27</v>
      </c>
      <c r="J6" s="139" t="str">
        <f>C6</f>
        <v>1. พูดเจรจา โน้มน้าวได้อย่างเหมาะสมตามสถานการณ์เพื่อขจัดและลดปัญหาความขัดแย้งต่างๆ</v>
      </c>
      <c r="K6" s="139" t="str">
        <f>D6</f>
        <v>2. พูดเจรจาต่อรองได้อย่างเหมาะสมตามสถานการณ์เพื่อขจัดและลดปัญหาความขัดแย้งต่างๆ</v>
      </c>
      <c r="L6" s="136" t="s">
        <v>44</v>
      </c>
      <c r="M6" s="137" t="s">
        <v>45</v>
      </c>
      <c r="N6" s="138" t="s">
        <v>46</v>
      </c>
    </row>
    <row r="7" spans="1:18" ht="21.6" customHeight="1" x14ac:dyDescent="0.55000000000000004">
      <c r="A7" s="145"/>
      <c r="B7" s="146"/>
      <c r="C7" s="139"/>
      <c r="D7" s="180"/>
      <c r="E7" s="136"/>
      <c r="F7" s="137"/>
      <c r="G7" s="138"/>
      <c r="H7" s="145"/>
      <c r="I7" s="146"/>
      <c r="J7" s="139"/>
      <c r="K7" s="139"/>
      <c r="L7" s="136"/>
      <c r="M7" s="137"/>
      <c r="N7" s="138"/>
    </row>
    <row r="8" spans="1:18" ht="21.6" customHeight="1" x14ac:dyDescent="0.55000000000000004">
      <c r="A8" s="145"/>
      <c r="B8" s="146"/>
      <c r="C8" s="139"/>
      <c r="D8" s="180"/>
      <c r="E8" s="136"/>
      <c r="F8" s="137"/>
      <c r="G8" s="138"/>
      <c r="H8" s="145"/>
      <c r="I8" s="146"/>
      <c r="J8" s="139"/>
      <c r="K8" s="139"/>
      <c r="L8" s="136"/>
      <c r="M8" s="137"/>
      <c r="N8" s="138"/>
    </row>
    <row r="9" spans="1:18" ht="21.6" customHeight="1" x14ac:dyDescent="0.55000000000000004">
      <c r="A9" s="145"/>
      <c r="B9" s="146"/>
      <c r="C9" s="139"/>
      <c r="D9" s="180"/>
      <c r="E9" s="136"/>
      <c r="F9" s="137"/>
      <c r="G9" s="138"/>
      <c r="H9" s="145"/>
      <c r="I9" s="146"/>
      <c r="J9" s="139"/>
      <c r="K9" s="139"/>
      <c r="L9" s="136"/>
      <c r="M9" s="137"/>
      <c r="N9" s="138"/>
    </row>
    <row r="10" spans="1:18" ht="21.6" customHeight="1" x14ac:dyDescent="0.55000000000000004">
      <c r="A10" s="145"/>
      <c r="B10" s="146"/>
      <c r="C10" s="139"/>
      <c r="D10" s="180"/>
      <c r="E10" s="136"/>
      <c r="F10" s="137"/>
      <c r="G10" s="138"/>
      <c r="H10" s="145"/>
      <c r="I10" s="146"/>
      <c r="J10" s="139"/>
      <c r="K10" s="139"/>
      <c r="L10" s="136"/>
      <c r="M10" s="137"/>
      <c r="N10" s="138"/>
    </row>
    <row r="11" spans="1:18" ht="21.6" customHeight="1" x14ac:dyDescent="0.55000000000000004">
      <c r="A11" s="145"/>
      <c r="B11" s="146"/>
      <c r="C11" s="139"/>
      <c r="D11" s="181"/>
      <c r="E11" s="136"/>
      <c r="F11" s="137"/>
      <c r="G11" s="138"/>
      <c r="H11" s="145"/>
      <c r="I11" s="146"/>
      <c r="J11" s="139"/>
      <c r="K11" s="139"/>
      <c r="L11" s="136"/>
      <c r="M11" s="137"/>
      <c r="N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2</v>
      </c>
      <c r="D12" s="39">
        <v>1</v>
      </c>
      <c r="E12" s="50">
        <f t="shared" ref="E12:E31" si="0">SUM(C12:D12)</f>
        <v>3</v>
      </c>
      <c r="F12" s="81">
        <f t="shared" ref="F12:F31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เด็กชายฉัตรปกรณ์ ไร่กระโทก</v>
      </c>
      <c r="J12" s="39">
        <v>1</v>
      </c>
      <c r="K12" s="39">
        <v>2</v>
      </c>
      <c r="L12" s="50">
        <f t="shared" ref="L12:L31" si="2">SUM(J12:K12)</f>
        <v>3</v>
      </c>
      <c r="M12" s="81">
        <f t="shared" ref="M12:M31" si="3">AVERAGE(J12:K12)</f>
        <v>1.5</v>
      </c>
      <c r="N12" s="44" t="str">
        <f>IF(M12&gt;=2.5,"ดีเยี่ยม",IF(M12&gt;=1.5,"ดี",IF(M12&gt;=1,"ผ่านเกณฑ์",IF(M12&gt;=0,"ไม่ผ่านเกณฑ์"))))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2</v>
      </c>
      <c r="D13" s="39">
        <v>2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เด็กชายชานน เลยกระโทก</v>
      </c>
      <c r="J13" s="39">
        <v>3</v>
      </c>
      <c r="K13" s="39">
        <v>3</v>
      </c>
      <c r="L13" s="50">
        <f t="shared" si="2"/>
        <v>6</v>
      </c>
      <c r="M13" s="81">
        <f t="shared" si="3"/>
        <v>3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31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เด็กชายณัฐพล  พินิจ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31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เด็กชายธีรเดช ผลวัฒน์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39">
        <v>3</v>
      </c>
      <c r="E16" s="50">
        <f t="shared" si="0"/>
        <v>6</v>
      </c>
      <c r="F16" s="81">
        <f t="shared" si="1"/>
        <v>3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เด็กชายนฤบดินทร์  เนาว์ประโคน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3</v>
      </c>
      <c r="D17" s="39">
        <v>3</v>
      </c>
      <c r="E17" s="50">
        <f t="shared" si="0"/>
        <v>6</v>
      </c>
      <c r="F17" s="81">
        <f t="shared" si="1"/>
        <v>3</v>
      </c>
      <c r="G17" s="44" t="str">
        <f t="shared" si="4"/>
        <v>ดีเยี่ยม</v>
      </c>
      <c r="H17" s="39">
        <v>6</v>
      </c>
      <c r="I17" s="49" t="str">
        <f>ข้อมูลนักเรียน!B10</f>
        <v>เด็กชายสิริชัย  หนูแก้ว</v>
      </c>
      <c r="J17" s="39">
        <v>0</v>
      </c>
      <c r="K17" s="39">
        <v>0</v>
      </c>
      <c r="L17" s="50">
        <f t="shared" si="2"/>
        <v>0</v>
      </c>
      <c r="M17" s="81">
        <f t="shared" si="3"/>
        <v>0</v>
      </c>
      <c r="N17" s="44" t="str">
        <f t="shared" si="5"/>
        <v>ไม่ผ่านเกณฑ์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3</v>
      </c>
      <c r="D18" s="39">
        <v>3</v>
      </c>
      <c r="E18" s="50">
        <f t="shared" si="0"/>
        <v>6</v>
      </c>
      <c r="F18" s="81">
        <f t="shared" si="1"/>
        <v>3</v>
      </c>
      <c r="G18" s="44" t="str">
        <f t="shared" si="4"/>
        <v>ดีเยี่ยม</v>
      </c>
      <c r="H18" s="39">
        <v>7</v>
      </c>
      <c r="I18" s="49" t="str">
        <f>ข้อมูลนักเรียน!B11</f>
        <v>เด็กชายสิริโชค หนูแก้ว</v>
      </c>
      <c r="J18" s="39">
        <v>3</v>
      </c>
      <c r="K18" s="39">
        <v>3</v>
      </c>
      <c r="L18" s="50">
        <f t="shared" si="2"/>
        <v>6</v>
      </c>
      <c r="M18" s="81">
        <f t="shared" si="3"/>
        <v>3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2</v>
      </c>
      <c r="D19" s="39">
        <v>2</v>
      </c>
      <c r="E19" s="50">
        <f t="shared" si="0"/>
        <v>4</v>
      </c>
      <c r="F19" s="81">
        <f t="shared" si="1"/>
        <v>2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เด็กชายอุ้มบุญ  ต่างครบุรี</v>
      </c>
      <c r="J19" s="39">
        <v>3</v>
      </c>
      <c r="K19" s="39">
        <v>3</v>
      </c>
      <c r="L19" s="50">
        <f t="shared" si="2"/>
        <v>6</v>
      </c>
      <c r="M19" s="81">
        <f t="shared" si="3"/>
        <v>3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3</v>
      </c>
      <c r="D20" s="39">
        <v>3</v>
      </c>
      <c r="E20" s="50">
        <f t="shared" si="0"/>
        <v>6</v>
      </c>
      <c r="F20" s="81">
        <f t="shared" si="1"/>
        <v>3</v>
      </c>
      <c r="G20" s="44" t="str">
        <f t="shared" si="4"/>
        <v>ดีเยี่ยม</v>
      </c>
      <c r="H20" s="39">
        <v>9</v>
      </c>
      <c r="I20" s="49" t="str">
        <f>ข้อมูลนักเรียน!B13</f>
        <v>เด็กหญิงรัชนีกร ชำนาญจิตร</v>
      </c>
      <c r="J20" s="39">
        <v>0</v>
      </c>
      <c r="K20" s="39">
        <v>0</v>
      </c>
      <c r="L20" s="50">
        <f t="shared" si="2"/>
        <v>0</v>
      </c>
      <c r="M20" s="81">
        <f t="shared" si="3"/>
        <v>0</v>
      </c>
      <c r="N20" s="44" t="str">
        <f t="shared" si="5"/>
        <v>ไม่ผ่านเกณฑ์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3</v>
      </c>
      <c r="D21" s="39">
        <v>3</v>
      </c>
      <c r="E21" s="50">
        <f t="shared" si="0"/>
        <v>6</v>
      </c>
      <c r="F21" s="81">
        <f t="shared" si="1"/>
        <v>3</v>
      </c>
      <c r="G21" s="44" t="str">
        <f t="shared" si="4"/>
        <v>ดีเยี่ยม</v>
      </c>
      <c r="H21" s="39">
        <v>10</v>
      </c>
      <c r="I21" s="49" t="str">
        <f>ข้อมูลนักเรียน!B14</f>
        <v>เด็กหญิงวชิรญาณ์ สระกระโทก</v>
      </c>
      <c r="J21" s="39">
        <v>3</v>
      </c>
      <c r="K21" s="39">
        <v>3</v>
      </c>
      <c r="L21" s="50">
        <f t="shared" si="2"/>
        <v>6</v>
      </c>
      <c r="M21" s="81">
        <f t="shared" si="3"/>
        <v>3</v>
      </c>
      <c r="N21" s="44" t="str">
        <f t="shared" si="5"/>
        <v>ดีเยี่ยม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3</v>
      </c>
      <c r="D22" s="39">
        <v>3</v>
      </c>
      <c r="E22" s="50">
        <f t="shared" si="0"/>
        <v>6</v>
      </c>
      <c r="F22" s="81">
        <f t="shared" si="1"/>
        <v>3</v>
      </c>
      <c r="G22" s="44" t="str">
        <f t="shared" si="4"/>
        <v>ดีเยี่ยม</v>
      </c>
      <c r="H22" s="39">
        <v>11</v>
      </c>
      <c r="I22" s="49" t="str">
        <f>ข้อมูลนักเรียน!B15</f>
        <v>เด็กชายศุภชัย  คำดี</v>
      </c>
      <c r="J22" s="39">
        <v>3</v>
      </c>
      <c r="K22" s="39">
        <v>3</v>
      </c>
      <c r="L22" s="50">
        <f t="shared" si="2"/>
        <v>6</v>
      </c>
      <c r="M22" s="81">
        <f t="shared" si="3"/>
        <v>3</v>
      </c>
      <c r="N22" s="44" t="str">
        <f t="shared" si="5"/>
        <v>ดีเยี่ยม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2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เด็กชายธีรพงษ์ สิงห์กระโทก</v>
      </c>
      <c r="J23" s="39">
        <v>0</v>
      </c>
      <c r="K23" s="39">
        <v>0</v>
      </c>
      <c r="L23" s="50">
        <f t="shared" si="2"/>
        <v>0</v>
      </c>
      <c r="M23" s="81">
        <f t="shared" si="3"/>
        <v>0</v>
      </c>
      <c r="N23" s="44" t="str">
        <f t="shared" si="5"/>
        <v>ไม่ผ่านเกณฑ์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2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เด็กชายณวพล ชำนาญจิตร</v>
      </c>
      <c r="J24" s="39">
        <v>0</v>
      </c>
      <c r="K24" s="39">
        <v>3</v>
      </c>
      <c r="L24" s="50">
        <f t="shared" si="2"/>
        <v>3</v>
      </c>
      <c r="M24" s="81">
        <f t="shared" si="3"/>
        <v>1.5</v>
      </c>
      <c r="N24" s="44" t="str">
        <f t="shared" si="5"/>
        <v>ดี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39">
        <v>2</v>
      </c>
      <c r="E25" s="50">
        <f t="shared" si="0"/>
        <v>3</v>
      </c>
      <c r="F25" s="81">
        <f t="shared" si="1"/>
        <v>1.5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เด็กหญิงจันทัปปภา เกตุดอน</v>
      </c>
      <c r="J25" s="39">
        <v>0</v>
      </c>
      <c r="K25" s="39">
        <v>0</v>
      </c>
      <c r="L25" s="50">
        <f t="shared" si="2"/>
        <v>0</v>
      </c>
      <c r="M25" s="81">
        <f t="shared" si="3"/>
        <v>0</v>
      </c>
      <c r="N25" s="44" t="str">
        <f t="shared" si="5"/>
        <v>ไม่ผ่านเกณฑ์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3</v>
      </c>
      <c r="D26" s="39">
        <v>3</v>
      </c>
      <c r="E26" s="50">
        <f t="shared" si="0"/>
        <v>6</v>
      </c>
      <c r="F26" s="81">
        <f t="shared" si="1"/>
        <v>3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เด็กชายกิตติเจริญชัย หงษ์อ่อน</v>
      </c>
      <c r="J26" s="39">
        <v>0</v>
      </c>
      <c r="K26" s="39">
        <v>3</v>
      </c>
      <c r="L26" s="50">
        <f t="shared" si="2"/>
        <v>3</v>
      </c>
      <c r="M26" s="81">
        <f t="shared" si="3"/>
        <v>1.5</v>
      </c>
      <c r="N26" s="44" t="str">
        <f t="shared" si="5"/>
        <v>ดี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3</v>
      </c>
      <c r="D27" s="39">
        <v>3</v>
      </c>
      <c r="E27" s="50">
        <f t="shared" si="0"/>
        <v>6</v>
      </c>
      <c r="F27" s="81">
        <f t="shared" si="1"/>
        <v>3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เด็กชายณรงค์ฤทธิ์  ล้อมกระโทก</v>
      </c>
      <c r="J27" s="39">
        <v>0</v>
      </c>
      <c r="K27" s="39">
        <v>2</v>
      </c>
      <c r="L27" s="50">
        <f t="shared" si="2"/>
        <v>2</v>
      </c>
      <c r="M27" s="81">
        <f t="shared" si="3"/>
        <v>1</v>
      </c>
      <c r="N27" s="44" t="str">
        <f t="shared" si="5"/>
        <v>ผ่านเกณฑ์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เด็กหญิงณัฐนิกา  รังกระโทก</v>
      </c>
      <c r="J28" s="39">
        <v>0</v>
      </c>
      <c r="K28" s="39">
        <v>1</v>
      </c>
      <c r="L28" s="50">
        <f t="shared" si="2"/>
        <v>1</v>
      </c>
      <c r="M28" s="81">
        <f t="shared" si="3"/>
        <v>0.5</v>
      </c>
      <c r="N28" s="44" t="str">
        <f t="shared" si="5"/>
        <v>ไม่ผ่านเกณฑ์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2</v>
      </c>
      <c r="D29" s="39">
        <v>3</v>
      </c>
      <c r="E29" s="50">
        <f t="shared" si="0"/>
        <v>5</v>
      </c>
      <c r="F29" s="81">
        <f t="shared" si="1"/>
        <v>2.5</v>
      </c>
      <c r="G29" s="44" t="str">
        <f t="shared" si="4"/>
        <v>ดีเยี่ยม</v>
      </c>
      <c r="H29" s="39">
        <v>18</v>
      </c>
      <c r="I29" s="49" t="str">
        <f>ข้อมูลนักเรียน!B22</f>
        <v>เด็กชายพรเพชร  แสงดี</v>
      </c>
      <c r="J29" s="39">
        <v>0</v>
      </c>
      <c r="K29" s="39">
        <v>1</v>
      </c>
      <c r="L29" s="50">
        <f t="shared" si="2"/>
        <v>1</v>
      </c>
      <c r="M29" s="81">
        <f t="shared" si="3"/>
        <v>0.5</v>
      </c>
      <c r="N29" s="44" t="str">
        <f t="shared" si="5"/>
        <v>ไม่ผ่านเกณฑ์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เด็กชายอภินัท  คำภูมี</v>
      </c>
      <c r="J30" s="39">
        <v>0</v>
      </c>
      <c r="K30" s="39">
        <v>1</v>
      </c>
      <c r="L30" s="50">
        <f t="shared" si="2"/>
        <v>1</v>
      </c>
      <c r="M30" s="81">
        <f t="shared" si="3"/>
        <v>0.5</v>
      </c>
      <c r="N30" s="44" t="str">
        <f t="shared" si="5"/>
        <v>ไม่ผ่านเกณฑ์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2</v>
      </c>
      <c r="D31" s="39">
        <v>3</v>
      </c>
      <c r="E31" s="50">
        <f t="shared" si="0"/>
        <v>5</v>
      </c>
      <c r="F31" s="81">
        <f t="shared" si="1"/>
        <v>2.5</v>
      </c>
      <c r="G31" s="44" t="str">
        <f t="shared" si="4"/>
        <v>ดีเยี่ยม</v>
      </c>
      <c r="H31" s="39">
        <v>20</v>
      </c>
      <c r="I31" s="49" t="str">
        <f>ข้อมูลนักเรียน!B24</f>
        <v>เด็กหญิงอริสา  รสกระโทก</v>
      </c>
      <c r="J31" s="39">
        <v>0</v>
      </c>
      <c r="K31" s="39">
        <v>2</v>
      </c>
      <c r="L31" s="50">
        <f t="shared" si="2"/>
        <v>2</v>
      </c>
      <c r="M31" s="81">
        <f t="shared" si="3"/>
        <v>1</v>
      </c>
      <c r="N31" s="44" t="str">
        <f t="shared" si="5"/>
        <v>ผ่านเกณฑ์</v>
      </c>
    </row>
    <row r="32" spans="1:14" ht="27.75" customHeight="1" x14ac:dyDescent="0.55000000000000004">
      <c r="A32" s="39">
        <v>21</v>
      </c>
      <c r="B32" s="49"/>
      <c r="C32" s="39"/>
      <c r="D32" s="39"/>
      <c r="E32" s="50"/>
      <c r="F32" s="81"/>
      <c r="G32" s="44"/>
      <c r="H32" s="39">
        <v>21</v>
      </c>
      <c r="I32" s="49"/>
      <c r="J32" s="39"/>
      <c r="K32" s="39"/>
      <c r="L32" s="50"/>
      <c r="M32" s="81"/>
      <c r="N32" s="44"/>
    </row>
    <row r="33" spans="1:14" ht="27.75" customHeight="1" x14ac:dyDescent="0.55000000000000004">
      <c r="A33" s="39">
        <v>22</v>
      </c>
      <c r="B33" s="49"/>
      <c r="C33" s="39"/>
      <c r="D33" s="39"/>
      <c r="E33" s="50"/>
      <c r="F33" s="81"/>
      <c r="G33" s="44"/>
      <c r="H33" s="39">
        <v>22</v>
      </c>
      <c r="I33" s="49"/>
      <c r="J33" s="39"/>
      <c r="K33" s="39"/>
      <c r="L33" s="50"/>
      <c r="M33" s="81"/>
      <c r="N33" s="44"/>
    </row>
    <row r="34" spans="1:14" ht="27.75" customHeight="1" x14ac:dyDescent="0.55000000000000004">
      <c r="A34" s="39">
        <v>23</v>
      </c>
      <c r="B34" s="49"/>
      <c r="C34" s="39"/>
      <c r="D34" s="39"/>
      <c r="E34" s="50"/>
      <c r="F34" s="81"/>
      <c r="G34" s="44"/>
      <c r="H34" s="39">
        <v>23</v>
      </c>
      <c r="I34" s="49"/>
      <c r="J34" s="39"/>
      <c r="K34" s="39"/>
      <c r="L34" s="50"/>
      <c r="M34" s="81"/>
      <c r="N34" s="44"/>
    </row>
    <row r="35" spans="1:14" ht="27.75" customHeight="1" x14ac:dyDescent="0.55000000000000004">
      <c r="A35" s="39">
        <v>24</v>
      </c>
      <c r="B35" s="49"/>
      <c r="C35" s="39"/>
      <c r="D35" s="39"/>
      <c r="E35" s="50"/>
      <c r="F35" s="81"/>
      <c r="G35" s="44"/>
      <c r="H35" s="39">
        <v>24</v>
      </c>
      <c r="I35" s="49"/>
      <c r="J35" s="39"/>
      <c r="K35" s="39"/>
      <c r="L35" s="50"/>
      <c r="M35" s="81"/>
      <c r="N35" s="44"/>
    </row>
    <row r="36" spans="1:14" ht="27.75" customHeight="1" x14ac:dyDescent="0.55000000000000004">
      <c r="A36" s="39">
        <v>25</v>
      </c>
      <c r="B36" s="49"/>
      <c r="C36" s="39"/>
      <c r="D36" s="39"/>
      <c r="E36" s="50"/>
      <c r="F36" s="81"/>
      <c r="G36" s="44"/>
      <c r="H36" s="39">
        <v>25</v>
      </c>
      <c r="I36" s="49"/>
      <c r="J36" s="39"/>
      <c r="K36" s="39"/>
      <c r="L36" s="50"/>
      <c r="M36" s="81"/>
      <c r="N36" s="44"/>
    </row>
    <row r="37" spans="1:14" ht="27.75" customHeight="1" x14ac:dyDescent="0.55000000000000004">
      <c r="A37" s="39">
        <v>26</v>
      </c>
      <c r="B37" s="49"/>
      <c r="C37" s="39"/>
      <c r="D37" s="39"/>
      <c r="E37" s="50"/>
      <c r="F37" s="81"/>
      <c r="G37" s="44"/>
      <c r="H37" s="39">
        <v>26</v>
      </c>
      <c r="I37" s="49"/>
      <c r="J37" s="39"/>
      <c r="K37" s="39"/>
      <c r="L37" s="50"/>
      <c r="M37" s="81"/>
      <c r="N37" s="44"/>
    </row>
    <row r="38" spans="1:14" ht="27.75" customHeight="1" x14ac:dyDescent="0.55000000000000004">
      <c r="A38" s="39">
        <v>27</v>
      </c>
      <c r="B38" s="49"/>
      <c r="C38" s="39"/>
      <c r="D38" s="39"/>
      <c r="E38" s="50"/>
      <c r="F38" s="81"/>
      <c r="G38" s="44"/>
      <c r="H38" s="39">
        <v>27</v>
      </c>
      <c r="I38" s="49"/>
      <c r="J38" s="39"/>
      <c r="K38" s="39"/>
      <c r="L38" s="50"/>
      <c r="M38" s="81"/>
      <c r="N38" s="44"/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>
        <v>28</v>
      </c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>
        <v>29</v>
      </c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>
        <v>30</v>
      </c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>
        <v>31</v>
      </c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>
        <v>32</v>
      </c>
      <c r="I43" s="49"/>
      <c r="J43" s="39"/>
      <c r="K43" s="39"/>
      <c r="L43" s="50"/>
      <c r="M43" s="81"/>
      <c r="N43" s="44"/>
    </row>
    <row r="44" spans="1:14" x14ac:dyDescent="0.55000000000000004">
      <c r="A44" s="170" t="s">
        <v>58</v>
      </c>
      <c r="B44" s="170"/>
      <c r="C44" s="170"/>
      <c r="D44" s="170"/>
      <c r="E44" s="171">
        <f>AVERAGE(F12:F43)</f>
        <v>2.5499999999999998</v>
      </c>
      <c r="F44" s="170"/>
      <c r="G44" s="170"/>
      <c r="H44" s="170" t="s">
        <v>58</v>
      </c>
      <c r="I44" s="170"/>
      <c r="J44" s="170"/>
      <c r="K44" s="170"/>
      <c r="L44" s="171">
        <f>AVERAGE(M12:M43)</f>
        <v>1.6</v>
      </c>
      <c r="M44" s="170"/>
      <c r="N44" s="170"/>
    </row>
    <row r="45" spans="1:14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ดีเยี่ยม</v>
      </c>
      <c r="F45" s="172"/>
      <c r="G45" s="172"/>
      <c r="H45" s="172" t="s">
        <v>46</v>
      </c>
      <c r="I45" s="172"/>
      <c r="J45" s="172"/>
      <c r="K45" s="172"/>
      <c r="L45" s="172" t="str">
        <f>IF(L44&gt;=2.5,"ดีเยี่ยม",IF(L44&gt;=1.5,"ดี",IF(L44&gt;=1,"ผ่านเกณฑ์",IF(L44&gt;=0,"ไม่ผ่านเกณฑ์"))))</f>
        <v>ดี</v>
      </c>
      <c r="M45" s="172"/>
      <c r="N45" s="172"/>
    </row>
    <row r="46" spans="1:14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14</v>
      </c>
      <c r="H46" s="62"/>
      <c r="I46" s="62"/>
      <c r="J46" s="62"/>
      <c r="K46" s="169" t="s">
        <v>49</v>
      </c>
      <c r="L46" s="169"/>
      <c r="M46" s="169"/>
      <c r="N46" s="57">
        <f>COUNTIF(N12:N43,G54)</f>
        <v>8</v>
      </c>
    </row>
    <row r="47" spans="1:14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6</v>
      </c>
      <c r="H47" s="62"/>
      <c r="I47" s="62"/>
      <c r="J47" s="62"/>
      <c r="K47" s="169" t="s">
        <v>51</v>
      </c>
      <c r="L47" s="169"/>
      <c r="M47" s="169"/>
      <c r="N47" s="57">
        <f>COUNTIF(N12:N43,G55)</f>
        <v>3</v>
      </c>
    </row>
    <row r="48" spans="1:14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  <c r="H48" s="62"/>
      <c r="I48" s="62"/>
      <c r="J48" s="62"/>
      <c r="K48" s="169" t="s">
        <v>53</v>
      </c>
      <c r="L48" s="169"/>
      <c r="M48" s="169"/>
      <c r="N48" s="57">
        <f>COUNTIF(N12:N43,G56)</f>
        <v>2</v>
      </c>
    </row>
    <row r="49" spans="1:14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  <c r="H49" s="62"/>
      <c r="I49" s="62"/>
      <c r="J49" s="62"/>
      <c r="K49" s="169" t="s">
        <v>55</v>
      </c>
      <c r="L49" s="169"/>
      <c r="M49" s="169"/>
      <c r="N49" s="57">
        <f>COUNTIF(N12:N43,G57)</f>
        <v>7</v>
      </c>
    </row>
    <row r="51" spans="1:14" x14ac:dyDescent="0.55000000000000004">
      <c r="B51" s="173" t="s">
        <v>59</v>
      </c>
      <c r="C51" s="173"/>
      <c r="D51" s="173" t="s">
        <v>59</v>
      </c>
      <c r="E51" s="173"/>
      <c r="F51" s="173"/>
      <c r="I51" s="173" t="s">
        <v>59</v>
      </c>
      <c r="J51" s="173"/>
      <c r="K51" s="173" t="s">
        <v>59</v>
      </c>
      <c r="L51" s="173"/>
      <c r="M51" s="173"/>
    </row>
    <row r="52" spans="1:14" x14ac:dyDescent="0.55000000000000004">
      <c r="B52" s="128" t="str">
        <f>ข้อมูลพื้นฐาน!D8</f>
        <v>(นางภัทรจิดาภา  กินนารี)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  <c r="I52" s="128" t="str">
        <f>ข้อมูลพื้นฐาน!D8</f>
        <v>(นางภัทรจิดาภา  กินนารี)</v>
      </c>
      <c r="J52" s="128"/>
      <c r="K52" s="128" t="str">
        <f>ข้อมูลพื้นฐาน!D10</f>
        <v>(นายสุนันท์  จงใจกลาง)</v>
      </c>
      <c r="L52" s="128"/>
      <c r="M52" s="128"/>
    </row>
    <row r="53" spans="1:14" x14ac:dyDescent="0.55000000000000004">
      <c r="B53" s="128" t="s">
        <v>20</v>
      </c>
      <c r="C53" s="128"/>
      <c r="D53" s="128" t="s">
        <v>23</v>
      </c>
      <c r="E53" s="128"/>
      <c r="F53" s="128"/>
      <c r="I53" s="128" t="s">
        <v>20</v>
      </c>
      <c r="J53" s="128"/>
      <c r="K53" s="128" t="s">
        <v>23</v>
      </c>
      <c r="L53" s="128"/>
      <c r="M53" s="128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0">
    <mergeCell ref="A1:G1"/>
    <mergeCell ref="H1:N1"/>
    <mergeCell ref="A2:B2"/>
    <mergeCell ref="H2:I2"/>
    <mergeCell ref="A3:G3"/>
    <mergeCell ref="H3:N3"/>
    <mergeCell ref="A4:G4"/>
    <mergeCell ref="H4:N4"/>
    <mergeCell ref="A6:A11"/>
    <mergeCell ref="B6:B11"/>
    <mergeCell ref="C6:C11"/>
    <mergeCell ref="D6:D11"/>
    <mergeCell ref="K6:K11"/>
    <mergeCell ref="L6:L11"/>
    <mergeCell ref="M6:M11"/>
    <mergeCell ref="N6:N11"/>
    <mergeCell ref="E6:E11"/>
    <mergeCell ref="F6:F11"/>
    <mergeCell ref="G6:G11"/>
    <mergeCell ref="H6:H11"/>
    <mergeCell ref="I6:I11"/>
    <mergeCell ref="J6:J11"/>
    <mergeCell ref="A44:D44"/>
    <mergeCell ref="E44:G44"/>
    <mergeCell ref="H44:K44"/>
    <mergeCell ref="L44:N44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1:C51"/>
    <mergeCell ref="D51:F51"/>
    <mergeCell ref="I51:J51"/>
    <mergeCell ref="K51:M51"/>
    <mergeCell ref="B52:C52"/>
    <mergeCell ref="D52:F52"/>
    <mergeCell ref="I52:J52"/>
    <mergeCell ref="K52:M52"/>
    <mergeCell ref="B53:C53"/>
    <mergeCell ref="D53:F53"/>
    <mergeCell ref="I53:J53"/>
    <mergeCell ref="K53:M53"/>
  </mergeCells>
  <pageMargins left="0.77" right="0.46" top="0.31496062992125984" bottom="0.27559055118110237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57"/>
  <sheetViews>
    <sheetView view="pageBreakPreview" topLeftCell="E24" zoomScale="80" zoomScaleNormal="100" zoomScaleSheetLayoutView="80" workbookViewId="0">
      <selection activeCell="B32" sqref="B32:G43"/>
    </sheetView>
  </sheetViews>
  <sheetFormatPr defaultRowHeight="24" x14ac:dyDescent="0.55000000000000004"/>
  <cols>
    <col min="1" max="1" width="10.25" style="1" customWidth="1"/>
    <col min="2" max="2" width="41.75" style="1" customWidth="1"/>
    <col min="3" max="3" width="24.875" style="1" customWidth="1"/>
    <col min="4" max="4" width="25.25" style="1" customWidth="1"/>
    <col min="5" max="5" width="15" style="1" customWidth="1"/>
    <col min="6" max="6" width="15.25" style="2" customWidth="1"/>
    <col min="7" max="7" width="15.75" style="1" customWidth="1"/>
  </cols>
  <sheetData>
    <row r="1" spans="1:18" x14ac:dyDescent="0.2">
      <c r="A1" s="174" t="s">
        <v>145</v>
      </c>
      <c r="B1" s="174"/>
      <c r="C1" s="174"/>
      <c r="D1" s="174"/>
      <c r="E1" s="174"/>
      <c r="F1" s="174"/>
      <c r="G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5"/>
      <c r="D2" s="176" t="str">
        <f>ข้อมูลพื้นฐาน!D6</f>
        <v>ปีการศึกษา 2565</v>
      </c>
      <c r="E2" s="176"/>
      <c r="F2" s="176"/>
      <c r="G2" s="176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</row>
    <row r="4" spans="1:18" x14ac:dyDescent="0.2">
      <c r="A4" s="178" t="s">
        <v>60</v>
      </c>
      <c r="B4" s="178"/>
      <c r="C4" s="178"/>
      <c r="D4" s="178"/>
      <c r="E4" s="178"/>
      <c r="F4" s="178"/>
      <c r="G4" s="178"/>
    </row>
    <row r="5" spans="1:18" x14ac:dyDescent="0.2">
      <c r="A5" s="61" t="s">
        <v>69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19.899999999999999" customHeight="1" x14ac:dyDescent="0.2">
      <c r="A6" s="145" t="s">
        <v>43</v>
      </c>
      <c r="B6" s="146" t="s">
        <v>27</v>
      </c>
      <c r="C6" s="139" t="s">
        <v>70</v>
      </c>
      <c r="D6" s="179" t="s">
        <v>71</v>
      </c>
      <c r="E6" s="136" t="s">
        <v>44</v>
      </c>
      <c r="F6" s="137" t="s">
        <v>45</v>
      </c>
      <c r="G6" s="138" t="s">
        <v>46</v>
      </c>
    </row>
    <row r="7" spans="1:18" ht="19.899999999999999" customHeight="1" x14ac:dyDescent="0.2">
      <c r="A7" s="145"/>
      <c r="B7" s="146"/>
      <c r="C7" s="139"/>
      <c r="D7" s="180"/>
      <c r="E7" s="136"/>
      <c r="F7" s="137"/>
      <c r="G7" s="138"/>
    </row>
    <row r="8" spans="1:18" ht="19.899999999999999" customHeight="1" x14ac:dyDescent="0.2">
      <c r="A8" s="145"/>
      <c r="B8" s="146"/>
      <c r="C8" s="139"/>
      <c r="D8" s="180"/>
      <c r="E8" s="136"/>
      <c r="F8" s="137"/>
      <c r="G8" s="138"/>
    </row>
    <row r="9" spans="1:18" ht="19.899999999999999" customHeight="1" x14ac:dyDescent="0.2">
      <c r="A9" s="145"/>
      <c r="B9" s="146"/>
      <c r="C9" s="139"/>
      <c r="D9" s="180"/>
      <c r="E9" s="136"/>
      <c r="F9" s="137"/>
      <c r="G9" s="138"/>
    </row>
    <row r="10" spans="1:18" ht="19.899999999999999" customHeight="1" x14ac:dyDescent="0.2">
      <c r="A10" s="145"/>
      <c r="B10" s="146"/>
      <c r="C10" s="139"/>
      <c r="D10" s="180"/>
      <c r="E10" s="136"/>
      <c r="F10" s="137"/>
      <c r="G10" s="138"/>
    </row>
    <row r="11" spans="1:18" ht="19.899999999999999" customHeight="1" x14ac:dyDescent="0.2">
      <c r="A11" s="145"/>
      <c r="B11" s="146"/>
      <c r="C11" s="139"/>
      <c r="D11" s="181"/>
      <c r="E11" s="136"/>
      <c r="F11" s="137"/>
      <c r="G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1 ตัวชี้วัดข้อที่ 2'!C12+'สมรรถนะที่ 1 ตัวชี้วัดข้อที่ 2'!J12)/2</f>
        <v>1.5</v>
      </c>
      <c r="D12" s="39">
        <f>('สมรรถนะที่ 1 ตัวชี้วัดข้อที่ 2'!D12+'สมรรถนะที่ 1 ตัวชี้วัดข้อที่ 2'!K12)/2</f>
        <v>1.5</v>
      </c>
      <c r="E12" s="50">
        <f>('สมรรถนะที่ 1 ตัวชี้วัดข้อที่ 2'!E12+'สมรรถนะที่ 1 ตัวชี้วัดข้อที่ 2'!L12)/2</f>
        <v>3</v>
      </c>
      <c r="F12" s="81">
        <f>('สมรรถนะที่ 1 ตัวชี้วัดข้อที่ 2'!F12+'สมรรถนะที่ 1 ตัวชี้วัดข้อที่ 2'!M12)/2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1 ตัวชี้วัดข้อที่ 2'!C13+'สมรรถนะที่ 1 ตัวชี้วัดข้อที่ 2'!J13)/2</f>
        <v>2.5</v>
      </c>
      <c r="D13" s="39">
        <f>('สมรรถนะที่ 1 ตัวชี้วัดข้อที่ 2'!D13+'สมรรถนะที่ 1 ตัวชี้วัดข้อที่ 2'!K13)/2</f>
        <v>2.5</v>
      </c>
      <c r="E13" s="50">
        <f>('สมรรถนะที่ 1 ตัวชี้วัดข้อที่ 2'!E13+'สมรรถนะที่ 1 ตัวชี้วัดข้อที่ 2'!L13)/2</f>
        <v>5</v>
      </c>
      <c r="F13" s="81">
        <f>('สมรรถนะที่ 1 ตัวชี้วัดข้อที่ 2'!F13+'สมรรถนะที่ 1 ตัวชี้วัดข้อที่ 2'!M13)/2</f>
        <v>2.5</v>
      </c>
      <c r="G13" s="44" t="str">
        <f>IF(F13&gt;=2.5,"ดีเยี่ยม",IF(F13&gt;=1.5,"ดี",IF(F13&gt;=1,"ผ่านเกณฑ์",IF(F13&gt;=0,"ไม่ผ่านเกณฑ์"))))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1 ตัวชี้วัดข้อที่ 2'!C14+'สมรรถนะที่ 1 ตัวชี้วัดข้อที่ 2'!J14)/2</f>
        <v>3</v>
      </c>
      <c r="D14" s="39">
        <f>('สมรรถนะที่ 1 ตัวชี้วัดข้อที่ 2'!D14+'สมรรถนะที่ 1 ตัวชี้วัดข้อที่ 2'!K14)/2</f>
        <v>3</v>
      </c>
      <c r="E14" s="50">
        <f>('สมรรถนะที่ 1 ตัวชี้วัดข้อที่ 2'!E14+'สมรรถนะที่ 1 ตัวชี้วัดข้อที่ 2'!L14)/2</f>
        <v>6</v>
      </c>
      <c r="F14" s="81">
        <f>('สมรรถนะที่ 1 ตัวชี้วัดข้อที่ 2'!F14+'สมรรถนะที่ 1 ตัวชี้วัดข้อที่ 2'!M14)/2</f>
        <v>3</v>
      </c>
      <c r="G14" s="44" t="str">
        <f t="shared" ref="G14:G31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1 ตัวชี้วัดข้อที่ 2'!C15+'สมรรถนะที่ 1 ตัวชี้วัดข้อที่ 2'!J15)/2</f>
        <v>3</v>
      </c>
      <c r="D15" s="39">
        <f>('สมรรถนะที่ 1 ตัวชี้วัดข้อที่ 2'!D15+'สมรรถนะที่ 1 ตัวชี้วัดข้อที่ 2'!K15)/2</f>
        <v>3</v>
      </c>
      <c r="E15" s="50">
        <f>('สมรรถนะที่ 1 ตัวชี้วัดข้อที่ 2'!E15+'สมรรถนะที่ 1 ตัวชี้วัดข้อที่ 2'!L15)/2</f>
        <v>6</v>
      </c>
      <c r="F15" s="81">
        <f>('สมรรถนะที่ 1 ตัวชี้วัดข้อที่ 2'!F15+'สมรรถนะที่ 1 ตัวชี้วัดข้อที่ 2'!M15)/2</f>
        <v>3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1 ตัวชี้วัดข้อที่ 2'!C16+'สมรรถนะที่ 1 ตัวชี้วัดข้อที่ 2'!J16)/2</f>
        <v>3</v>
      </c>
      <c r="D16" s="39">
        <f>('สมรรถนะที่ 1 ตัวชี้วัดข้อที่ 2'!D16+'สมรรถนะที่ 1 ตัวชี้วัดข้อที่ 2'!K16)/2</f>
        <v>3</v>
      </c>
      <c r="E16" s="50">
        <f>('สมรรถนะที่ 1 ตัวชี้วัดข้อที่ 2'!E16+'สมรรถนะที่ 1 ตัวชี้วัดข้อที่ 2'!L16)/2</f>
        <v>6</v>
      </c>
      <c r="F16" s="81">
        <f>('สมรรถนะที่ 1 ตัวชี้วัดข้อที่ 2'!F16+'สมรรถนะที่ 1 ตัวชี้วัดข้อที่ 2'!M16)/2</f>
        <v>3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1 ตัวชี้วัดข้อที่ 2'!C17+'สมรรถนะที่ 1 ตัวชี้วัดข้อที่ 2'!J17)/2</f>
        <v>1.5</v>
      </c>
      <c r="D17" s="39">
        <f>('สมรรถนะที่ 1 ตัวชี้วัดข้อที่ 2'!D17+'สมรรถนะที่ 1 ตัวชี้วัดข้อที่ 2'!K17)/2</f>
        <v>1.5</v>
      </c>
      <c r="E17" s="50">
        <f>('สมรรถนะที่ 1 ตัวชี้วัดข้อที่ 2'!E17+'สมรรถนะที่ 1 ตัวชี้วัดข้อที่ 2'!L17)/2</f>
        <v>3</v>
      </c>
      <c r="F17" s="81">
        <f>('สมรรถนะที่ 1 ตัวชี้วัดข้อที่ 2'!F17+'สมรรถนะที่ 1 ตัวชี้วัดข้อที่ 2'!M17)/2</f>
        <v>1.5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1 ตัวชี้วัดข้อที่ 2'!C18+'สมรรถนะที่ 1 ตัวชี้วัดข้อที่ 2'!J18)/2</f>
        <v>3</v>
      </c>
      <c r="D18" s="39">
        <f>('สมรรถนะที่ 1 ตัวชี้วัดข้อที่ 2'!D18+'สมรรถนะที่ 1 ตัวชี้วัดข้อที่ 2'!K18)/2</f>
        <v>3</v>
      </c>
      <c r="E18" s="50">
        <f>('สมรรถนะที่ 1 ตัวชี้วัดข้อที่ 2'!E18+'สมรรถนะที่ 1 ตัวชี้วัดข้อที่ 2'!L18)/2</f>
        <v>6</v>
      </c>
      <c r="F18" s="81">
        <f>('สมรรถนะที่ 1 ตัวชี้วัดข้อที่ 2'!F18+'สมรรถนะที่ 1 ตัวชี้วัดข้อที่ 2'!M18)/2</f>
        <v>3</v>
      </c>
      <c r="G18" s="44" t="str">
        <f t="shared" si="0"/>
        <v>ดีเยี่ยม</v>
      </c>
    </row>
    <row r="19" spans="1:7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1 ตัวชี้วัดข้อที่ 2'!C19+'สมรรถนะที่ 1 ตัวชี้วัดข้อที่ 2'!J19)/2</f>
        <v>2.5</v>
      </c>
      <c r="D19" s="39">
        <f>('สมรรถนะที่ 1 ตัวชี้วัดข้อที่ 2'!D19+'สมรรถนะที่ 1 ตัวชี้วัดข้อที่ 2'!K19)/2</f>
        <v>2.5</v>
      </c>
      <c r="E19" s="50">
        <f>('สมรรถนะที่ 1 ตัวชี้วัดข้อที่ 2'!E19+'สมรรถนะที่ 1 ตัวชี้วัดข้อที่ 2'!L19)/2</f>
        <v>5</v>
      </c>
      <c r="F19" s="81">
        <f>('สมรรถนะที่ 1 ตัวชี้วัดข้อที่ 2'!F19+'สมรรถนะที่ 1 ตัวชี้วัดข้อที่ 2'!M19)/2</f>
        <v>2.5</v>
      </c>
      <c r="G19" s="44" t="str">
        <f t="shared" si="0"/>
        <v>ดีเยี่ยม</v>
      </c>
    </row>
    <row r="20" spans="1:7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1 ตัวชี้วัดข้อที่ 2'!C20+'สมรรถนะที่ 1 ตัวชี้วัดข้อที่ 2'!J20)/2</f>
        <v>1.5</v>
      </c>
      <c r="D20" s="39">
        <f>('สมรรถนะที่ 1 ตัวชี้วัดข้อที่ 2'!D20+'สมรรถนะที่ 1 ตัวชี้วัดข้อที่ 2'!K20)/2</f>
        <v>1.5</v>
      </c>
      <c r="E20" s="50">
        <f>('สมรรถนะที่ 1 ตัวชี้วัดข้อที่ 2'!E20+'สมรรถนะที่ 1 ตัวชี้วัดข้อที่ 2'!L20)/2</f>
        <v>3</v>
      </c>
      <c r="F20" s="81">
        <f>('สมรรถนะที่ 1 ตัวชี้วัดข้อที่ 2'!F20+'สมรรถนะที่ 1 ตัวชี้วัดข้อที่ 2'!M20)/2</f>
        <v>1.5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1 ตัวชี้วัดข้อที่ 2'!C21+'สมรรถนะที่ 1 ตัวชี้วัดข้อที่ 2'!J21)/2</f>
        <v>3</v>
      </c>
      <c r="D21" s="39">
        <f>('สมรรถนะที่ 1 ตัวชี้วัดข้อที่ 2'!D21+'สมรรถนะที่ 1 ตัวชี้วัดข้อที่ 2'!K21)/2</f>
        <v>3</v>
      </c>
      <c r="E21" s="50">
        <f>('สมรรถนะที่ 1 ตัวชี้วัดข้อที่ 2'!E21+'สมรรถนะที่ 1 ตัวชี้วัดข้อที่ 2'!L21)/2</f>
        <v>6</v>
      </c>
      <c r="F21" s="81">
        <f>('สมรรถนะที่ 1 ตัวชี้วัดข้อที่ 2'!F21+'สมรรถนะที่ 1 ตัวชี้วัดข้อที่ 2'!M21)/2</f>
        <v>3</v>
      </c>
      <c r="G21" s="44" t="str">
        <f t="shared" si="0"/>
        <v>ดีเยี่ยม</v>
      </c>
    </row>
    <row r="22" spans="1:7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1 ตัวชี้วัดข้อที่ 2'!C22+'สมรรถนะที่ 1 ตัวชี้วัดข้อที่ 2'!J22)/2</f>
        <v>3</v>
      </c>
      <c r="D22" s="39">
        <f>('สมรรถนะที่ 1 ตัวชี้วัดข้อที่ 2'!D22+'สมรรถนะที่ 1 ตัวชี้วัดข้อที่ 2'!K22)/2</f>
        <v>3</v>
      </c>
      <c r="E22" s="50">
        <f>('สมรรถนะที่ 1 ตัวชี้วัดข้อที่ 2'!E22+'สมรรถนะที่ 1 ตัวชี้วัดข้อที่ 2'!L22)/2</f>
        <v>6</v>
      </c>
      <c r="F22" s="81">
        <f>('สมรรถนะที่ 1 ตัวชี้วัดข้อที่ 2'!F22+'สมรรถนะที่ 1 ตัวชี้วัดข้อที่ 2'!M22)/2</f>
        <v>3</v>
      </c>
      <c r="G22" s="44" t="str">
        <f t="shared" si="0"/>
        <v>ดีเยี่ยม</v>
      </c>
    </row>
    <row r="23" spans="1:7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1 ตัวชี้วัดข้อที่ 2'!C23+'สมรรถนะที่ 1 ตัวชี้วัดข้อที่ 2'!J23)/2</f>
        <v>0.5</v>
      </c>
      <c r="D23" s="39">
        <f>('สมรรถนะที่ 1 ตัวชี้วัดข้อที่ 2'!D23+'สมรรถนะที่ 1 ตัวชี้วัดข้อที่ 2'!K23)/2</f>
        <v>1</v>
      </c>
      <c r="E23" s="50">
        <f>('สมรรถนะที่ 1 ตัวชี้วัดข้อที่ 2'!E23+'สมรรถนะที่ 1 ตัวชี้วัดข้อที่ 2'!L23)/2</f>
        <v>1.5</v>
      </c>
      <c r="F23" s="81">
        <f>('สมรรถนะที่ 1 ตัวชี้วัดข้อที่ 2'!F23+'สมรรถนะที่ 1 ตัวชี้วัดข้อที่ 2'!M23)/2</f>
        <v>0.75</v>
      </c>
      <c r="G23" s="44" t="str">
        <f t="shared" si="0"/>
        <v>ไม่ผ่านเกณฑ์</v>
      </c>
    </row>
    <row r="24" spans="1:7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1 ตัวชี้วัดข้อที่ 2'!C24+'สมรรถนะที่ 1 ตัวชี้วัดข้อที่ 2'!J24)/2</f>
        <v>0.5</v>
      </c>
      <c r="D24" s="39">
        <f>('สมรรถนะที่ 1 ตัวชี้วัดข้อที่ 2'!D24+'สมรรถนะที่ 1 ตัวชี้วัดข้อที่ 2'!K24)/2</f>
        <v>2.5</v>
      </c>
      <c r="E24" s="50">
        <f>('สมรรถนะที่ 1 ตัวชี้วัดข้อที่ 2'!E24+'สมรรถนะที่ 1 ตัวชี้วัดข้อที่ 2'!L24)/2</f>
        <v>3</v>
      </c>
      <c r="F24" s="81">
        <f>('สมรรถนะที่ 1 ตัวชี้วัดข้อที่ 2'!F24+'สมรรถนะที่ 1 ตัวชี้วัดข้อที่ 2'!M24)/2</f>
        <v>1.5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1 ตัวชี้วัดข้อที่ 2'!C25+'สมรรถนะที่ 1 ตัวชี้วัดข้อที่ 2'!J25)/2</f>
        <v>0.5</v>
      </c>
      <c r="D25" s="39">
        <f>('สมรรถนะที่ 1 ตัวชี้วัดข้อที่ 2'!D25+'สมรรถนะที่ 1 ตัวชี้วัดข้อที่ 2'!K25)/2</f>
        <v>1</v>
      </c>
      <c r="E25" s="50">
        <f>('สมรรถนะที่ 1 ตัวชี้วัดข้อที่ 2'!E25+'สมรรถนะที่ 1 ตัวชี้วัดข้อที่ 2'!L25)/2</f>
        <v>1.5</v>
      </c>
      <c r="F25" s="81">
        <f>('สมรรถนะที่ 1 ตัวชี้วัดข้อที่ 2'!F25+'สมรรถนะที่ 1 ตัวชี้วัดข้อที่ 2'!M25)/2</f>
        <v>0.75</v>
      </c>
      <c r="G25" s="44" t="str">
        <f t="shared" si="0"/>
        <v>ไม่ผ่านเกณฑ์</v>
      </c>
    </row>
    <row r="26" spans="1:7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1 ตัวชี้วัดข้อที่ 2'!C26+'สมรรถนะที่ 1 ตัวชี้วัดข้อที่ 2'!J26)/2</f>
        <v>1.5</v>
      </c>
      <c r="D26" s="39">
        <f>('สมรรถนะที่ 1 ตัวชี้วัดข้อที่ 2'!D26+'สมรรถนะที่ 1 ตัวชี้วัดข้อที่ 2'!K26)/2</f>
        <v>3</v>
      </c>
      <c r="E26" s="50">
        <f>('สมรรถนะที่ 1 ตัวชี้วัดข้อที่ 2'!E26+'สมรรถนะที่ 1 ตัวชี้วัดข้อที่ 2'!L26)/2</f>
        <v>4.5</v>
      </c>
      <c r="F26" s="81">
        <f>('สมรรถนะที่ 1 ตัวชี้วัดข้อที่ 2'!F26+'สมรรถนะที่ 1 ตัวชี้วัดข้อที่ 2'!M26)/2</f>
        <v>2.25</v>
      </c>
      <c r="G26" s="44" t="str">
        <f t="shared" si="0"/>
        <v>ดี</v>
      </c>
    </row>
    <row r="27" spans="1:7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1 ตัวชี้วัดข้อที่ 2'!C27+'สมรรถนะที่ 1 ตัวชี้วัดข้อที่ 2'!J27)/2</f>
        <v>1.5</v>
      </c>
      <c r="D27" s="39">
        <f>('สมรรถนะที่ 1 ตัวชี้วัดข้อที่ 2'!D27+'สมรรถนะที่ 1 ตัวชี้วัดข้อที่ 2'!K27)/2</f>
        <v>2.5</v>
      </c>
      <c r="E27" s="50">
        <f>('สมรรถนะที่ 1 ตัวชี้วัดข้อที่ 2'!E27+'สมรรถนะที่ 1 ตัวชี้วัดข้อที่ 2'!L27)/2</f>
        <v>4</v>
      </c>
      <c r="F27" s="81">
        <f>('สมรรถนะที่ 1 ตัวชี้วัดข้อที่ 2'!F27+'สมรรถนะที่ 1 ตัวชี้วัดข้อที่ 2'!M27)/2</f>
        <v>2</v>
      </c>
      <c r="G27" s="44" t="str">
        <f t="shared" si="0"/>
        <v>ดี</v>
      </c>
    </row>
    <row r="28" spans="1:7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1 ตัวชี้วัดข้อที่ 2'!C28+'สมรรถนะที่ 1 ตัวชี้วัดข้อที่ 2'!J28)/2</f>
        <v>1.5</v>
      </c>
      <c r="D28" s="39">
        <f>('สมรรถนะที่ 1 ตัวชี้วัดข้อที่ 2'!D28+'สมรรถนะที่ 1 ตัวชี้วัดข้อที่ 2'!K28)/2</f>
        <v>2</v>
      </c>
      <c r="E28" s="50">
        <f>('สมรรถนะที่ 1 ตัวชี้วัดข้อที่ 2'!E28+'สมรรถนะที่ 1 ตัวชี้วัดข้อที่ 2'!L28)/2</f>
        <v>3.5</v>
      </c>
      <c r="F28" s="81">
        <f>('สมรรถนะที่ 1 ตัวชี้วัดข้อที่ 2'!F28+'สมรรถนะที่ 1 ตัวชี้วัดข้อที่ 2'!M28)/2</f>
        <v>1.75</v>
      </c>
      <c r="G28" s="44" t="str">
        <f t="shared" si="0"/>
        <v>ดี</v>
      </c>
    </row>
    <row r="29" spans="1:7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1 ตัวชี้วัดข้อที่ 2'!C29+'สมรรถนะที่ 1 ตัวชี้วัดข้อที่ 2'!J29)/2</f>
        <v>1</v>
      </c>
      <c r="D29" s="39">
        <f>('สมรรถนะที่ 1 ตัวชี้วัดข้อที่ 2'!D29+'สมรรถนะที่ 1 ตัวชี้วัดข้อที่ 2'!K29)/2</f>
        <v>2</v>
      </c>
      <c r="E29" s="50">
        <f>('สมรรถนะที่ 1 ตัวชี้วัดข้อที่ 2'!E29+'สมรรถนะที่ 1 ตัวชี้วัดข้อที่ 2'!L29)/2</f>
        <v>3</v>
      </c>
      <c r="F29" s="81">
        <f>('สมรรถนะที่ 1 ตัวชี้วัดข้อที่ 2'!F29+'สมรรถนะที่ 1 ตัวชี้วัดข้อที่ 2'!M29)/2</f>
        <v>1.5</v>
      </c>
      <c r="G29" s="44" t="str">
        <f t="shared" si="0"/>
        <v>ดี</v>
      </c>
    </row>
    <row r="30" spans="1:7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1 ตัวชี้วัดข้อที่ 2'!C30+'สมรรถนะที่ 1 ตัวชี้วัดข้อที่ 2'!J30)/2</f>
        <v>1.5</v>
      </c>
      <c r="D30" s="39">
        <f>('สมรรถนะที่ 1 ตัวชี้วัดข้อที่ 2'!D30+'สมรรถนะที่ 1 ตัวชี้วัดข้อที่ 2'!K30)/2</f>
        <v>2</v>
      </c>
      <c r="E30" s="50">
        <f>('สมรรถนะที่ 1 ตัวชี้วัดข้อที่ 2'!E30+'สมรรถนะที่ 1 ตัวชี้วัดข้อที่ 2'!L30)/2</f>
        <v>3.5</v>
      </c>
      <c r="F30" s="81">
        <f>('สมรรถนะที่ 1 ตัวชี้วัดข้อที่ 2'!F30+'สมรรถนะที่ 1 ตัวชี้วัดข้อที่ 2'!M30)/2</f>
        <v>1.75</v>
      </c>
      <c r="G30" s="44" t="str">
        <f t="shared" si="0"/>
        <v>ดี</v>
      </c>
    </row>
    <row r="31" spans="1:7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1 ตัวชี้วัดข้อที่ 2'!C31+'สมรรถนะที่ 1 ตัวชี้วัดข้อที่ 2'!J31)/2</f>
        <v>1</v>
      </c>
      <c r="D31" s="39">
        <f>('สมรรถนะที่ 1 ตัวชี้วัดข้อที่ 2'!D31+'สมรรถนะที่ 1 ตัวชี้วัดข้อที่ 2'!K31)/2</f>
        <v>2.5</v>
      </c>
      <c r="E31" s="50">
        <f>('สมรรถนะที่ 1 ตัวชี้วัดข้อที่ 2'!E31+'สมรรถนะที่ 1 ตัวชี้วัดข้อที่ 2'!L31)/2</f>
        <v>3.5</v>
      </c>
      <c r="F31" s="81">
        <f>('สมรรถนะที่ 1 ตัวชี้วัดข้อที่ 2'!F31+'สมรรถนะที่ 1 ตัวชี้วัดข้อที่ 2'!M31)/2</f>
        <v>1.75</v>
      </c>
      <c r="G31" s="44" t="str">
        <f t="shared" si="0"/>
        <v>ดี</v>
      </c>
    </row>
    <row r="32" spans="1:7" x14ac:dyDescent="0.2">
      <c r="A32" s="39">
        <v>21</v>
      </c>
      <c r="B32" s="49"/>
      <c r="C32" s="39"/>
      <c r="D32" s="39"/>
      <c r="E32" s="50"/>
      <c r="F32" s="81"/>
      <c r="G32" s="44"/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29</v>
      </c>
      <c r="B42" s="49"/>
      <c r="C42" s="39"/>
      <c r="D42" s="39"/>
      <c r="E42" s="50"/>
      <c r="F42" s="81"/>
      <c r="G42" s="44"/>
    </row>
    <row r="43" spans="1:7" x14ac:dyDescent="0.2">
      <c r="A43" s="39">
        <v>30</v>
      </c>
      <c r="B43" s="49"/>
      <c r="C43" s="39"/>
      <c r="D43" s="39"/>
      <c r="E43" s="50"/>
      <c r="F43" s="81"/>
      <c r="G43" s="44"/>
    </row>
    <row r="44" spans="1:7" x14ac:dyDescent="0.55000000000000004">
      <c r="A44" s="170" t="s">
        <v>58</v>
      </c>
      <c r="B44" s="170"/>
      <c r="C44" s="170"/>
      <c r="D44" s="170"/>
      <c r="E44" s="171">
        <f>AVERAGE(F12:F43)</f>
        <v>2.0750000000000002</v>
      </c>
      <c r="F44" s="170"/>
      <c r="G44" s="170"/>
    </row>
    <row r="45" spans="1:7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</row>
    <row r="46" spans="1:7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8</v>
      </c>
    </row>
    <row r="47" spans="1:7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10</v>
      </c>
    </row>
    <row r="48" spans="1:7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</row>
    <row r="49" spans="1:7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2</v>
      </c>
    </row>
    <row r="51" spans="1:7" x14ac:dyDescent="0.55000000000000004">
      <c r="B51" s="173" t="s">
        <v>59</v>
      </c>
      <c r="C51" s="173"/>
      <c r="D51" s="173" t="s">
        <v>59</v>
      </c>
      <c r="E51" s="173"/>
      <c r="F51" s="173"/>
    </row>
    <row r="52" spans="1:7" x14ac:dyDescent="0.55000000000000004">
      <c r="B52" s="128" t="str">
        <f>ข้อมูลพื้นฐาน!D8</f>
        <v>(นางภัทรจิดาภา  กินนารี)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</row>
    <row r="53" spans="1:7" x14ac:dyDescent="0.55000000000000004">
      <c r="B53" s="128" t="s">
        <v>20</v>
      </c>
      <c r="C53" s="128"/>
      <c r="D53" s="128" t="s">
        <v>23</v>
      </c>
      <c r="E53" s="128"/>
      <c r="F53" s="128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A2:C2"/>
    <mergeCell ref="D2:G2"/>
    <mergeCell ref="F6:F11"/>
    <mergeCell ref="G6:G11"/>
    <mergeCell ref="A44:D44"/>
    <mergeCell ref="E44:G44"/>
    <mergeCell ref="A45:D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81" right="0.56000000000000005" top="0.59055118110236227" bottom="0.47244094488188981" header="0.31496062992125984" footer="0.31496062992125984"/>
  <pageSetup paperSize="9" scale="55" fitToHeight="0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57"/>
  <sheetViews>
    <sheetView view="pageBreakPreview" topLeftCell="C34" zoomScale="73" zoomScaleNormal="55" zoomScaleSheetLayoutView="73" workbookViewId="0">
      <selection activeCell="C32" sqref="C32"/>
    </sheetView>
  </sheetViews>
  <sheetFormatPr defaultColWidth="9" defaultRowHeight="24" x14ac:dyDescent="0.55000000000000004"/>
  <cols>
    <col min="1" max="1" width="10.25" style="1" customWidth="1"/>
    <col min="2" max="2" width="45.375" style="1" customWidth="1"/>
    <col min="3" max="4" width="23.75" style="1" customWidth="1"/>
    <col min="5" max="5" width="13" style="1" customWidth="1"/>
    <col min="6" max="6" width="13.625" style="2" customWidth="1"/>
    <col min="7" max="7" width="17" style="1" customWidth="1"/>
    <col min="8" max="8" width="10.25" style="1" customWidth="1"/>
    <col min="9" max="9" width="45.375" style="1" customWidth="1"/>
    <col min="10" max="11" width="23.75" style="1" customWidth="1"/>
    <col min="12" max="12" width="13" style="1" customWidth="1"/>
    <col min="13" max="13" width="13.625" style="2" customWidth="1"/>
    <col min="14" max="14" width="17" style="1" customWidth="1"/>
    <col min="15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 t="s">
        <v>66</v>
      </c>
      <c r="I1" s="174"/>
      <c r="J1" s="174"/>
      <c r="K1" s="174"/>
      <c r="L1" s="174"/>
      <c r="M1" s="174"/>
      <c r="N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55" t="str">
        <f>ข้อมูลพื้นฐาน!D5</f>
        <v>ภาคเรียนที่ 1</v>
      </c>
      <c r="D2" s="68" t="str">
        <f>ข้อมูลพื้นฐาน!D6</f>
        <v>ปีการศึกษา 2565</v>
      </c>
      <c r="E2" s="75"/>
      <c r="F2" s="75"/>
      <c r="G2" s="75"/>
      <c r="H2" s="175" t="str">
        <f>ข้อมูลพื้นฐาน!D4</f>
        <v>ชั้นประถมศึกษาปีที่ 1</v>
      </c>
      <c r="I2" s="175"/>
      <c r="J2" s="55" t="s">
        <v>57</v>
      </c>
      <c r="K2" s="68" t="str">
        <f>ข้อมูลพื้นฐาน!D6</f>
        <v>ปีการศึกษา 2565</v>
      </c>
      <c r="L2" s="75"/>
      <c r="M2" s="75"/>
      <c r="N2" s="75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 t="str">
        <f>ข้อมูลพื้นฐาน!D7</f>
        <v>โรงเรียนบ้านกุดโบสถ์</v>
      </c>
      <c r="I3" s="177"/>
      <c r="J3" s="177"/>
      <c r="K3" s="177"/>
      <c r="L3" s="177"/>
      <c r="M3" s="177"/>
      <c r="N3" s="177"/>
    </row>
    <row r="4" spans="1:18" ht="25.5" customHeight="1" x14ac:dyDescent="0.55000000000000004">
      <c r="A4" s="178" t="s">
        <v>60</v>
      </c>
      <c r="B4" s="178"/>
      <c r="C4" s="178"/>
      <c r="D4" s="178"/>
      <c r="E4" s="178"/>
      <c r="F4" s="178"/>
      <c r="G4" s="178"/>
      <c r="H4" s="178" t="s">
        <v>60</v>
      </c>
      <c r="I4" s="178"/>
      <c r="J4" s="178"/>
      <c r="K4" s="178"/>
      <c r="L4" s="178"/>
      <c r="M4" s="178"/>
      <c r="N4" s="178"/>
    </row>
    <row r="5" spans="1:18" ht="25.5" customHeight="1" x14ac:dyDescent="0.55000000000000004">
      <c r="A5" s="61" t="s">
        <v>72</v>
      </c>
      <c r="B5" s="61"/>
      <c r="C5" s="61"/>
      <c r="D5" s="61"/>
      <c r="E5" s="61"/>
      <c r="F5" s="61"/>
      <c r="G5" s="61"/>
      <c r="H5" s="61" t="s">
        <v>72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73</v>
      </c>
      <c r="D6" s="179" t="s">
        <v>74</v>
      </c>
      <c r="E6" s="136" t="s">
        <v>44</v>
      </c>
      <c r="F6" s="137" t="s">
        <v>45</v>
      </c>
      <c r="G6" s="138" t="s">
        <v>46</v>
      </c>
      <c r="H6" s="145" t="s">
        <v>43</v>
      </c>
      <c r="I6" s="146" t="s">
        <v>27</v>
      </c>
      <c r="J6" s="139" t="str">
        <f>C6</f>
        <v>1. รับรู้ข้อมูลข่าวสารที่เป็นประโยชน์จากแหล่งต่าง ๆ ได้ถูกต้องเหมาะสม</v>
      </c>
      <c r="K6" s="139" t="str">
        <f>D6</f>
        <v>2. ตัดสินใจเลือกรับหรือไม่รับข้อมูลข่าวสารได้อย่างมีเหตุผล</v>
      </c>
      <c r="L6" s="136" t="s">
        <v>44</v>
      </c>
      <c r="M6" s="137" t="s">
        <v>45</v>
      </c>
      <c r="N6" s="138" t="s">
        <v>46</v>
      </c>
    </row>
    <row r="7" spans="1:18" ht="21.6" customHeight="1" x14ac:dyDescent="0.55000000000000004">
      <c r="A7" s="145"/>
      <c r="B7" s="146"/>
      <c r="C7" s="139"/>
      <c r="D7" s="180"/>
      <c r="E7" s="136"/>
      <c r="F7" s="137"/>
      <c r="G7" s="138"/>
      <c r="H7" s="145"/>
      <c r="I7" s="146"/>
      <c r="J7" s="139"/>
      <c r="K7" s="139"/>
      <c r="L7" s="136"/>
      <c r="M7" s="137"/>
      <c r="N7" s="138"/>
    </row>
    <row r="8" spans="1:18" ht="21.6" customHeight="1" x14ac:dyDescent="0.55000000000000004">
      <c r="A8" s="145"/>
      <c r="B8" s="146"/>
      <c r="C8" s="139"/>
      <c r="D8" s="180"/>
      <c r="E8" s="136"/>
      <c r="F8" s="137"/>
      <c r="G8" s="138"/>
      <c r="H8" s="145"/>
      <c r="I8" s="146"/>
      <c r="J8" s="139"/>
      <c r="K8" s="139"/>
      <c r="L8" s="136"/>
      <c r="M8" s="137"/>
      <c r="N8" s="138"/>
    </row>
    <row r="9" spans="1:18" ht="21.6" customHeight="1" x14ac:dyDescent="0.55000000000000004">
      <c r="A9" s="145"/>
      <c r="B9" s="146"/>
      <c r="C9" s="139"/>
      <c r="D9" s="180"/>
      <c r="E9" s="136"/>
      <c r="F9" s="137"/>
      <c r="G9" s="138"/>
      <c r="H9" s="145"/>
      <c r="I9" s="146"/>
      <c r="J9" s="139"/>
      <c r="K9" s="139"/>
      <c r="L9" s="136"/>
      <c r="M9" s="137"/>
      <c r="N9" s="138"/>
    </row>
    <row r="10" spans="1:18" ht="21.6" customHeight="1" x14ac:dyDescent="0.55000000000000004">
      <c r="A10" s="145"/>
      <c r="B10" s="146"/>
      <c r="C10" s="139"/>
      <c r="D10" s="180"/>
      <c r="E10" s="136"/>
      <c r="F10" s="137"/>
      <c r="G10" s="138"/>
      <c r="H10" s="145"/>
      <c r="I10" s="146"/>
      <c r="J10" s="139"/>
      <c r="K10" s="139"/>
      <c r="L10" s="136"/>
      <c r="M10" s="137"/>
      <c r="N10" s="138"/>
    </row>
    <row r="11" spans="1:18" ht="21.6" customHeight="1" x14ac:dyDescent="0.55000000000000004">
      <c r="A11" s="145"/>
      <c r="B11" s="146"/>
      <c r="C11" s="139"/>
      <c r="D11" s="181"/>
      <c r="E11" s="136"/>
      <c r="F11" s="137"/>
      <c r="G11" s="138"/>
      <c r="H11" s="145"/>
      <c r="I11" s="146"/>
      <c r="J11" s="139"/>
      <c r="K11" s="139"/>
      <c r="L11" s="136"/>
      <c r="M11" s="137"/>
      <c r="N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2</v>
      </c>
      <c r="D12" s="39">
        <v>1</v>
      </c>
      <c r="E12" s="50">
        <f t="shared" ref="E12:E31" si="0">SUM(C12:D12)</f>
        <v>3</v>
      </c>
      <c r="F12" s="81">
        <f t="shared" ref="F12:F31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เด็กชายฉัตรปกรณ์ ไร่กระโทก</v>
      </c>
      <c r="J12" s="39">
        <v>3</v>
      </c>
      <c r="K12" s="39">
        <v>3</v>
      </c>
      <c r="L12" s="50">
        <f t="shared" ref="L12:L31" si="2">SUM(J12:K12)</f>
        <v>6</v>
      </c>
      <c r="M12" s="81">
        <f t="shared" ref="M12:M31" si="3">AVERAGE(J12:K12)</f>
        <v>3</v>
      </c>
      <c r="N12" s="44" t="str">
        <f>IF(M12&gt;=2.5,"ดีเยี่ยม",IF(M12&gt;=1.5,"ดี",IF(M12&gt;=1,"ผ่านเกณฑ์",IF(M12&gt;=0,"ไม่ผ่านเกณฑ์"))))</f>
        <v>ดีเยี่ยม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3</v>
      </c>
      <c r="D13" s="39">
        <v>1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เด็กชายชานน เลยกระโทก</v>
      </c>
      <c r="J13" s="39">
        <v>3</v>
      </c>
      <c r="K13" s="39">
        <v>3</v>
      </c>
      <c r="L13" s="50">
        <f t="shared" si="2"/>
        <v>6</v>
      </c>
      <c r="M13" s="81">
        <f t="shared" si="3"/>
        <v>3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31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เด็กชายณัฐพล  พินิจ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31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เด็กชายธีรเดช ผลวัฒน์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39">
        <v>2</v>
      </c>
      <c r="E16" s="50">
        <f t="shared" si="0"/>
        <v>5</v>
      </c>
      <c r="F16" s="81">
        <f t="shared" si="1"/>
        <v>2.5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เด็กชายนฤบดินทร์  เนาว์ประโคน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3</v>
      </c>
      <c r="D17" s="39">
        <v>2</v>
      </c>
      <c r="E17" s="50">
        <f t="shared" si="0"/>
        <v>5</v>
      </c>
      <c r="F17" s="81">
        <f t="shared" si="1"/>
        <v>2.5</v>
      </c>
      <c r="G17" s="44" t="str">
        <f t="shared" si="4"/>
        <v>ดีเยี่ยม</v>
      </c>
      <c r="H17" s="39">
        <v>6</v>
      </c>
      <c r="I17" s="49" t="str">
        <f>ข้อมูลนักเรียน!B10</f>
        <v>เด็กชายสิริชัย  หนูแก้ว</v>
      </c>
      <c r="J17" s="39">
        <v>3</v>
      </c>
      <c r="K17" s="39">
        <v>3</v>
      </c>
      <c r="L17" s="50">
        <f t="shared" si="2"/>
        <v>6</v>
      </c>
      <c r="M17" s="81">
        <f t="shared" si="3"/>
        <v>3</v>
      </c>
      <c r="N17" s="44" t="str">
        <f t="shared" si="5"/>
        <v>ดีเยี่ยม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2</v>
      </c>
      <c r="D18" s="39">
        <v>2</v>
      </c>
      <c r="E18" s="50">
        <f t="shared" si="0"/>
        <v>4</v>
      </c>
      <c r="F18" s="81">
        <f t="shared" si="1"/>
        <v>2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เด็กชายสิริโชค หนูแก้ว</v>
      </c>
      <c r="J18" s="39">
        <v>3</v>
      </c>
      <c r="K18" s="39">
        <v>3</v>
      </c>
      <c r="L18" s="50">
        <f t="shared" si="2"/>
        <v>6</v>
      </c>
      <c r="M18" s="81">
        <f t="shared" si="3"/>
        <v>3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2</v>
      </c>
      <c r="D19" s="39">
        <v>1</v>
      </c>
      <c r="E19" s="50">
        <f t="shared" si="0"/>
        <v>3</v>
      </c>
      <c r="F19" s="81">
        <f t="shared" si="1"/>
        <v>1.5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เด็กชายอุ้มบุญ  ต่างครบุรี</v>
      </c>
      <c r="J19" s="39">
        <v>2</v>
      </c>
      <c r="K19" s="39">
        <v>3</v>
      </c>
      <c r="L19" s="50">
        <f t="shared" si="2"/>
        <v>5</v>
      </c>
      <c r="M19" s="81">
        <f t="shared" si="3"/>
        <v>2.5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2</v>
      </c>
      <c r="D20" s="39">
        <v>2</v>
      </c>
      <c r="E20" s="50">
        <f t="shared" si="0"/>
        <v>4</v>
      </c>
      <c r="F20" s="81">
        <f t="shared" si="1"/>
        <v>2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เด็กหญิงรัชนีกร ชำนาญจิตร</v>
      </c>
      <c r="J20" s="39">
        <v>2</v>
      </c>
      <c r="K20" s="39">
        <v>2</v>
      </c>
      <c r="L20" s="50">
        <f t="shared" si="2"/>
        <v>4</v>
      </c>
      <c r="M20" s="81">
        <f t="shared" si="3"/>
        <v>2</v>
      </c>
      <c r="N20" s="44" t="str">
        <f t="shared" si="5"/>
        <v>ดี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3</v>
      </c>
      <c r="D21" s="39">
        <v>3</v>
      </c>
      <c r="E21" s="50">
        <f t="shared" si="0"/>
        <v>6</v>
      </c>
      <c r="F21" s="81">
        <f t="shared" si="1"/>
        <v>3</v>
      </c>
      <c r="G21" s="44" t="str">
        <f t="shared" si="4"/>
        <v>ดีเยี่ยม</v>
      </c>
      <c r="H21" s="39">
        <v>10</v>
      </c>
      <c r="I21" s="49" t="str">
        <f>ข้อมูลนักเรียน!B14</f>
        <v>เด็กหญิงวชิรญาณ์ สระกระโทก</v>
      </c>
      <c r="J21" s="39">
        <v>1</v>
      </c>
      <c r="K21" s="39">
        <v>1</v>
      </c>
      <c r="L21" s="50">
        <f t="shared" si="2"/>
        <v>2</v>
      </c>
      <c r="M21" s="81">
        <f t="shared" si="3"/>
        <v>1</v>
      </c>
      <c r="N21" s="44" t="str">
        <f t="shared" si="5"/>
        <v>ผ่านเกณฑ์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39">
        <v>2</v>
      </c>
      <c r="E22" s="50">
        <f t="shared" si="0"/>
        <v>4</v>
      </c>
      <c r="F22" s="81">
        <f t="shared" si="1"/>
        <v>2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เด็กชายศุภชัย  คำดี</v>
      </c>
      <c r="J22" s="39">
        <v>1</v>
      </c>
      <c r="K22" s="39">
        <v>1</v>
      </c>
      <c r="L22" s="50">
        <f t="shared" si="2"/>
        <v>2</v>
      </c>
      <c r="M22" s="81">
        <f t="shared" si="3"/>
        <v>1</v>
      </c>
      <c r="N22" s="44" t="str">
        <f t="shared" si="5"/>
        <v>ผ่านเกณฑ์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2</v>
      </c>
      <c r="D23" s="39">
        <v>1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เด็กชายธีรพงษ์ สิงห์กระโทก</v>
      </c>
      <c r="J23" s="39">
        <v>1</v>
      </c>
      <c r="K23" s="39">
        <v>1</v>
      </c>
      <c r="L23" s="50">
        <f t="shared" si="2"/>
        <v>2</v>
      </c>
      <c r="M23" s="81">
        <f t="shared" si="3"/>
        <v>1</v>
      </c>
      <c r="N23" s="44" t="str">
        <f t="shared" si="5"/>
        <v>ผ่านเกณฑ์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2</v>
      </c>
      <c r="D24" s="39">
        <v>1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เด็กชายณวพล ชำนาญจิตร</v>
      </c>
      <c r="J24" s="39">
        <v>0</v>
      </c>
      <c r="K24" s="39">
        <v>0</v>
      </c>
      <c r="L24" s="50">
        <f t="shared" si="2"/>
        <v>0</v>
      </c>
      <c r="M24" s="81">
        <f t="shared" si="3"/>
        <v>0</v>
      </c>
      <c r="N24" s="44" t="str">
        <f t="shared" si="5"/>
        <v>ไม่ผ่านเกณฑ์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เด็กหญิงจันทัปปภา เกตุดอน</v>
      </c>
      <c r="J25" s="39">
        <v>3</v>
      </c>
      <c r="K25" s="39">
        <v>3</v>
      </c>
      <c r="L25" s="50">
        <f t="shared" si="2"/>
        <v>6</v>
      </c>
      <c r="M25" s="81">
        <f t="shared" si="3"/>
        <v>3</v>
      </c>
      <c r="N25" s="44" t="str">
        <f t="shared" si="5"/>
        <v>ดีเยี่ยม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3</v>
      </c>
      <c r="D26" s="39">
        <v>3</v>
      </c>
      <c r="E26" s="50">
        <f t="shared" si="0"/>
        <v>6</v>
      </c>
      <c r="F26" s="81">
        <f t="shared" si="1"/>
        <v>3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เด็กชายกิตติเจริญชัย หงษ์อ่อน</v>
      </c>
      <c r="J26" s="39">
        <v>3</v>
      </c>
      <c r="K26" s="39">
        <v>3</v>
      </c>
      <c r="L26" s="50">
        <f t="shared" si="2"/>
        <v>6</v>
      </c>
      <c r="M26" s="81">
        <f t="shared" si="3"/>
        <v>3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3</v>
      </c>
      <c r="D27" s="39">
        <v>3</v>
      </c>
      <c r="E27" s="50">
        <f t="shared" si="0"/>
        <v>6</v>
      </c>
      <c r="F27" s="81">
        <f t="shared" si="1"/>
        <v>3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เด็กชายณรงค์ฤทธิ์  ล้อมกระโทก</v>
      </c>
      <c r="J27" s="39">
        <v>0</v>
      </c>
      <c r="K27" s="39">
        <v>0</v>
      </c>
      <c r="L27" s="50">
        <f t="shared" si="2"/>
        <v>0</v>
      </c>
      <c r="M27" s="81">
        <f t="shared" si="3"/>
        <v>0</v>
      </c>
      <c r="N27" s="44" t="str">
        <f t="shared" si="5"/>
        <v>ไม่ผ่านเกณฑ์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เด็กหญิงณัฐนิกา  รังกระโทก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2</v>
      </c>
      <c r="D29" s="39">
        <v>2</v>
      </c>
      <c r="E29" s="50">
        <f t="shared" si="0"/>
        <v>4</v>
      </c>
      <c r="F29" s="81">
        <f t="shared" si="1"/>
        <v>2</v>
      </c>
      <c r="G29" s="44" t="str">
        <f t="shared" si="4"/>
        <v>ดี</v>
      </c>
      <c r="H29" s="39">
        <v>18</v>
      </c>
      <c r="I29" s="49" t="str">
        <f>ข้อมูลนักเรียน!B22</f>
        <v>เด็กชายพรเพชร  แสงดี</v>
      </c>
      <c r="J29" s="39">
        <v>3</v>
      </c>
      <c r="K29" s="39">
        <v>3</v>
      </c>
      <c r="L29" s="50">
        <f t="shared" si="2"/>
        <v>6</v>
      </c>
      <c r="M29" s="81">
        <f t="shared" si="3"/>
        <v>3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เด็กชายอภินัท  คำภูมี</v>
      </c>
      <c r="J30" s="39">
        <v>0</v>
      </c>
      <c r="K30" s="39">
        <v>0</v>
      </c>
      <c r="L30" s="50">
        <f t="shared" si="2"/>
        <v>0</v>
      </c>
      <c r="M30" s="81">
        <f t="shared" si="3"/>
        <v>0</v>
      </c>
      <c r="N30" s="44" t="str">
        <f t="shared" si="5"/>
        <v>ไม่ผ่านเกณฑ์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3</v>
      </c>
      <c r="D31" s="39">
        <v>2</v>
      </c>
      <c r="E31" s="50">
        <f t="shared" si="0"/>
        <v>5</v>
      </c>
      <c r="F31" s="81">
        <f t="shared" si="1"/>
        <v>2.5</v>
      </c>
      <c r="G31" s="44" t="str">
        <f t="shared" si="4"/>
        <v>ดีเยี่ยม</v>
      </c>
      <c r="H31" s="39">
        <v>20</v>
      </c>
      <c r="I31" s="49" t="str">
        <f>ข้อมูลนักเรียน!B24</f>
        <v>เด็กหญิงอริสา  รสกระโทก</v>
      </c>
      <c r="J31" s="39">
        <v>3</v>
      </c>
      <c r="K31" s="39">
        <v>3</v>
      </c>
      <c r="L31" s="50">
        <f t="shared" si="2"/>
        <v>6</v>
      </c>
      <c r="M31" s="81">
        <f t="shared" si="3"/>
        <v>3</v>
      </c>
      <c r="N31" s="44" t="str">
        <f t="shared" si="5"/>
        <v>ดีเยี่ยม</v>
      </c>
    </row>
    <row r="32" spans="1:14" ht="27.75" customHeight="1" x14ac:dyDescent="0.55000000000000004">
      <c r="A32" s="39">
        <v>21</v>
      </c>
      <c r="B32" s="49"/>
      <c r="C32" s="39"/>
      <c r="D32" s="39"/>
      <c r="E32" s="50"/>
      <c r="F32" s="81"/>
      <c r="G32" s="44"/>
      <c r="H32" s="39"/>
      <c r="I32" s="49"/>
      <c r="J32" s="39"/>
      <c r="K32" s="39"/>
      <c r="L32" s="50"/>
      <c r="M32" s="81"/>
      <c r="N32" s="44"/>
    </row>
    <row r="33" spans="1:14" ht="27.75" customHeight="1" x14ac:dyDescent="0.55000000000000004">
      <c r="A33" s="39">
        <v>22</v>
      </c>
      <c r="B33" s="49"/>
      <c r="C33" s="39"/>
      <c r="D33" s="39"/>
      <c r="E33" s="50"/>
      <c r="F33" s="81"/>
      <c r="G33" s="44"/>
      <c r="H33" s="39"/>
      <c r="I33" s="49"/>
      <c r="J33" s="39"/>
      <c r="K33" s="39"/>
      <c r="L33" s="50"/>
      <c r="M33" s="81"/>
      <c r="N33" s="44"/>
    </row>
    <row r="34" spans="1:14" ht="27.75" customHeight="1" x14ac:dyDescent="0.55000000000000004">
      <c r="A34" s="39">
        <v>23</v>
      </c>
      <c r="B34" s="49"/>
      <c r="C34" s="39"/>
      <c r="D34" s="39"/>
      <c r="E34" s="50"/>
      <c r="F34" s="81"/>
      <c r="G34" s="44"/>
      <c r="H34" s="39"/>
      <c r="I34" s="49"/>
      <c r="J34" s="39"/>
      <c r="K34" s="39"/>
      <c r="L34" s="50"/>
      <c r="M34" s="81"/>
      <c r="N34" s="44"/>
    </row>
    <row r="35" spans="1:14" ht="27.75" customHeight="1" x14ac:dyDescent="0.55000000000000004">
      <c r="A35" s="39">
        <v>24</v>
      </c>
      <c r="B35" s="49"/>
      <c r="C35" s="39"/>
      <c r="D35" s="39"/>
      <c r="E35" s="50"/>
      <c r="F35" s="81"/>
      <c r="G35" s="44"/>
      <c r="H35" s="39"/>
      <c r="I35" s="49"/>
      <c r="J35" s="39"/>
      <c r="K35" s="39"/>
      <c r="L35" s="50"/>
      <c r="M35" s="81"/>
      <c r="N35" s="44"/>
    </row>
    <row r="36" spans="1:14" ht="27.75" customHeight="1" x14ac:dyDescent="0.55000000000000004">
      <c r="A36" s="39">
        <v>25</v>
      </c>
      <c r="B36" s="49"/>
      <c r="C36" s="39"/>
      <c r="D36" s="39"/>
      <c r="E36" s="50"/>
      <c r="F36" s="81"/>
      <c r="G36" s="44"/>
      <c r="H36" s="39"/>
      <c r="I36" s="49"/>
      <c r="J36" s="39"/>
      <c r="K36" s="39"/>
      <c r="L36" s="50"/>
      <c r="M36" s="81"/>
      <c r="N36" s="44"/>
    </row>
    <row r="37" spans="1:14" ht="27.75" customHeight="1" x14ac:dyDescent="0.55000000000000004">
      <c r="A37" s="39">
        <v>26</v>
      </c>
      <c r="B37" s="49"/>
      <c r="C37" s="39"/>
      <c r="D37" s="39"/>
      <c r="E37" s="50"/>
      <c r="F37" s="81"/>
      <c r="G37" s="44"/>
      <c r="H37" s="39"/>
      <c r="I37" s="49"/>
      <c r="J37" s="39"/>
      <c r="K37" s="39"/>
      <c r="L37" s="50"/>
      <c r="M37" s="81"/>
      <c r="N37" s="44"/>
    </row>
    <row r="38" spans="1:14" ht="27.75" customHeight="1" x14ac:dyDescent="0.55000000000000004">
      <c r="A38" s="39">
        <v>27</v>
      </c>
      <c r="B38" s="49"/>
      <c r="C38" s="39"/>
      <c r="D38" s="39"/>
      <c r="E38" s="50"/>
      <c r="F38" s="81"/>
      <c r="G38" s="44"/>
      <c r="H38" s="39"/>
      <c r="I38" s="49"/>
      <c r="J38" s="39"/>
      <c r="K38" s="39"/>
      <c r="L38" s="50"/>
      <c r="M38" s="81"/>
      <c r="N38" s="44"/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/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/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/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/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0" t="s">
        <v>58</v>
      </c>
      <c r="B44" s="170"/>
      <c r="C44" s="170"/>
      <c r="D44" s="170"/>
      <c r="E44" s="171">
        <f>AVERAGE(F12:F43)</f>
        <v>2.3250000000000002</v>
      </c>
      <c r="F44" s="170"/>
      <c r="G44" s="170"/>
      <c r="H44" s="170" t="s">
        <v>58</v>
      </c>
      <c r="I44" s="170"/>
      <c r="J44" s="170"/>
      <c r="K44" s="170"/>
      <c r="L44" s="171">
        <f>AVERAGE(M12:M43)</f>
        <v>2.1749999999999998</v>
      </c>
      <c r="M44" s="170"/>
      <c r="N44" s="170"/>
    </row>
    <row r="45" spans="1:14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  <c r="H45" s="172" t="s">
        <v>46</v>
      </c>
      <c r="I45" s="172"/>
      <c r="J45" s="172"/>
      <c r="K45" s="172"/>
      <c r="L45" s="172" t="str">
        <f>IF(L44&gt;=2.5,"ดีเยี่ยม",IF(L44&gt;=1.5,"ดี",IF(L44&gt;=1,"ผ่านเกณฑ์",IF(L44&gt;=0,"ไม่ผ่านเกณฑ์"))))</f>
        <v>ดี</v>
      </c>
      <c r="M45" s="172"/>
      <c r="N45" s="172"/>
    </row>
    <row r="46" spans="1:14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10</v>
      </c>
      <c r="H46" s="62"/>
      <c r="I46" s="62"/>
      <c r="J46" s="62"/>
      <c r="K46" s="169" t="s">
        <v>49</v>
      </c>
      <c r="L46" s="169"/>
      <c r="M46" s="169"/>
      <c r="N46" s="57">
        <f>COUNTIF(N12:N43,G54)</f>
        <v>13</v>
      </c>
    </row>
    <row r="47" spans="1:14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10</v>
      </c>
      <c r="H47" s="62"/>
      <c r="I47" s="62"/>
      <c r="J47" s="62"/>
      <c r="K47" s="169" t="s">
        <v>51</v>
      </c>
      <c r="L47" s="169"/>
      <c r="M47" s="169"/>
      <c r="N47" s="57">
        <f>COUNTIF(N12:N43,G55)</f>
        <v>1</v>
      </c>
    </row>
    <row r="48" spans="1:14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  <c r="H48" s="62"/>
      <c r="I48" s="62"/>
      <c r="J48" s="62"/>
      <c r="K48" s="169" t="s">
        <v>53</v>
      </c>
      <c r="L48" s="169"/>
      <c r="M48" s="169"/>
      <c r="N48" s="57">
        <f>COUNTIF(N12:N43,G56)</f>
        <v>3</v>
      </c>
    </row>
    <row r="49" spans="1:14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  <c r="H49" s="62"/>
      <c r="I49" s="62"/>
      <c r="J49" s="62"/>
      <c r="K49" s="169" t="s">
        <v>55</v>
      </c>
      <c r="L49" s="169"/>
      <c r="M49" s="169"/>
      <c r="N49" s="57">
        <f>COUNTIF(N12:N43,G57)</f>
        <v>3</v>
      </c>
    </row>
    <row r="51" spans="1:14" x14ac:dyDescent="0.55000000000000004">
      <c r="B51" s="173" t="s">
        <v>59</v>
      </c>
      <c r="C51" s="173"/>
      <c r="D51" s="173" t="s">
        <v>59</v>
      </c>
      <c r="E51" s="173"/>
      <c r="F51" s="173"/>
      <c r="I51" s="173" t="s">
        <v>59</v>
      </c>
      <c r="J51" s="173"/>
      <c r="K51" s="173" t="s">
        <v>59</v>
      </c>
      <c r="L51" s="173"/>
      <c r="M51" s="173"/>
    </row>
    <row r="52" spans="1:14" x14ac:dyDescent="0.55000000000000004">
      <c r="B52" s="128" t="str">
        <f>ข้อมูลพื้นฐาน!D8</f>
        <v>(นางภัทรจิดาภา  กินนารี)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  <c r="I52" s="128" t="str">
        <f>ข้อมูลพื้นฐาน!D8</f>
        <v>(นางภัทรจิดาภา  กินนารี)</v>
      </c>
      <c r="J52" s="128"/>
      <c r="K52" s="128" t="str">
        <f>ข้อมูลพื้นฐาน!D10</f>
        <v>(นายสุนันท์  จงใจกลาง)</v>
      </c>
      <c r="L52" s="128"/>
      <c r="M52" s="128"/>
    </row>
    <row r="53" spans="1:14" x14ac:dyDescent="0.55000000000000004">
      <c r="B53" s="128" t="s">
        <v>20</v>
      </c>
      <c r="C53" s="128"/>
      <c r="D53" s="128" t="s">
        <v>23</v>
      </c>
      <c r="E53" s="128"/>
      <c r="F53" s="128"/>
      <c r="I53" s="128" t="s">
        <v>20</v>
      </c>
      <c r="J53" s="128"/>
      <c r="K53" s="128" t="s">
        <v>23</v>
      </c>
      <c r="L53" s="128"/>
      <c r="M53" s="128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0">
    <mergeCell ref="A1:G1"/>
    <mergeCell ref="H1:N1"/>
    <mergeCell ref="A2:B2"/>
    <mergeCell ref="H2:I2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</mergeCells>
  <pageMargins left="0.86614173228346458" right="0.55118110236220474" top="0.43307086614173229" bottom="0.31496062992125984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57"/>
  <sheetViews>
    <sheetView view="pageBreakPreview" topLeftCell="A26" zoomScale="98" zoomScaleNormal="70" zoomScaleSheetLayoutView="98" workbookViewId="0">
      <selection activeCell="B32" sqref="B32"/>
    </sheetView>
  </sheetViews>
  <sheetFormatPr defaultRowHeight="24" x14ac:dyDescent="0.55000000000000004"/>
  <cols>
    <col min="1" max="1" width="9.5" style="1" customWidth="1"/>
    <col min="2" max="2" width="47" style="1" customWidth="1"/>
    <col min="3" max="3" width="21.375" style="1" customWidth="1"/>
    <col min="4" max="4" width="21.25" style="1" customWidth="1"/>
    <col min="5" max="5" width="15.625" style="1" customWidth="1"/>
    <col min="6" max="6" width="16.375" style="2" customWidth="1"/>
    <col min="7" max="7" width="16.875" style="1" customWidth="1"/>
  </cols>
  <sheetData>
    <row r="1" spans="1:18" x14ac:dyDescent="0.2">
      <c r="A1" s="174" t="s">
        <v>147</v>
      </c>
      <c r="B1" s="174"/>
      <c r="C1" s="174"/>
      <c r="D1" s="174"/>
      <c r="E1" s="174"/>
      <c r="F1" s="174"/>
      <c r="G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5"/>
      <c r="D2" s="176" t="str">
        <f>ข้อมูลพื้นฐาน!D6</f>
        <v>ปีการศึกษา 2565</v>
      </c>
      <c r="E2" s="176"/>
      <c r="F2" s="176"/>
      <c r="G2" s="176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</row>
    <row r="4" spans="1:18" x14ac:dyDescent="0.2">
      <c r="A4" s="178" t="s">
        <v>60</v>
      </c>
      <c r="B4" s="178"/>
      <c r="C4" s="178"/>
      <c r="D4" s="178"/>
      <c r="E4" s="178"/>
      <c r="F4" s="178"/>
      <c r="G4" s="178"/>
    </row>
    <row r="5" spans="1:18" x14ac:dyDescent="0.2">
      <c r="A5" s="61" t="s">
        <v>72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15" customHeight="1" x14ac:dyDescent="0.2">
      <c r="A6" s="145" t="s">
        <v>43</v>
      </c>
      <c r="B6" s="146" t="s">
        <v>27</v>
      </c>
      <c r="C6" s="139" t="s">
        <v>73</v>
      </c>
      <c r="D6" s="179" t="s">
        <v>74</v>
      </c>
      <c r="E6" s="136" t="s">
        <v>44</v>
      </c>
      <c r="F6" s="137" t="s">
        <v>45</v>
      </c>
      <c r="G6" s="138" t="s">
        <v>46</v>
      </c>
    </row>
    <row r="7" spans="1:18" ht="22.15" customHeight="1" x14ac:dyDescent="0.2">
      <c r="A7" s="145"/>
      <c r="B7" s="146"/>
      <c r="C7" s="139"/>
      <c r="D7" s="180"/>
      <c r="E7" s="136"/>
      <c r="F7" s="137"/>
      <c r="G7" s="138"/>
    </row>
    <row r="8" spans="1:18" ht="22.15" customHeight="1" x14ac:dyDescent="0.2">
      <c r="A8" s="145"/>
      <c r="B8" s="146"/>
      <c r="C8" s="139"/>
      <c r="D8" s="180"/>
      <c r="E8" s="136"/>
      <c r="F8" s="137"/>
      <c r="G8" s="138"/>
    </row>
    <row r="9" spans="1:18" ht="22.15" customHeight="1" x14ac:dyDescent="0.2">
      <c r="A9" s="145"/>
      <c r="B9" s="146"/>
      <c r="C9" s="139"/>
      <c r="D9" s="180"/>
      <c r="E9" s="136"/>
      <c r="F9" s="137"/>
      <c r="G9" s="138"/>
    </row>
    <row r="10" spans="1:18" ht="22.15" customHeight="1" x14ac:dyDescent="0.2">
      <c r="A10" s="145"/>
      <c r="B10" s="146"/>
      <c r="C10" s="139"/>
      <c r="D10" s="180"/>
      <c r="E10" s="136"/>
      <c r="F10" s="137"/>
      <c r="G10" s="138"/>
    </row>
    <row r="11" spans="1:18" ht="22.15" customHeight="1" x14ac:dyDescent="0.2">
      <c r="A11" s="145"/>
      <c r="B11" s="146"/>
      <c r="C11" s="139"/>
      <c r="D11" s="181"/>
      <c r="E11" s="136"/>
      <c r="F11" s="137"/>
      <c r="G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1 ตัวชี้วัดข้อที่ 3'!C12+'สมรรถนะที่ 1 ตัวชี้วัดข้อที่ 3'!J12)/2</f>
        <v>2.5</v>
      </c>
      <c r="D12" s="39">
        <f>('สมรรถนะที่ 1 ตัวชี้วัดข้อที่ 3'!D12+'สมรรถนะที่ 1 ตัวชี้วัดข้อที่ 3'!K12)/2</f>
        <v>2</v>
      </c>
      <c r="E12" s="50">
        <f>SUM(C12:D12)</f>
        <v>4.5</v>
      </c>
      <c r="F12" s="81">
        <f>AVERAGE(C12:D12)</f>
        <v>2.25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1 ตัวชี้วัดข้อที่ 3'!C13+'สมรรถนะที่ 1 ตัวชี้วัดข้อที่ 3'!J13)/2</f>
        <v>3</v>
      </c>
      <c r="D13" s="39">
        <f>('สมรรถนะที่ 1 ตัวชี้วัดข้อที่ 3'!D13+'สมรรถนะที่ 1 ตัวชี้วัดข้อที่ 3'!K13)/2</f>
        <v>2</v>
      </c>
      <c r="E13" s="50">
        <f t="shared" ref="E13:E31" si="0">SUM(C13:D13)</f>
        <v>5</v>
      </c>
      <c r="F13" s="81">
        <f t="shared" ref="F13:F31" si="1">AVERAGE(C13:D13)</f>
        <v>2.5</v>
      </c>
      <c r="G13" s="44" t="str">
        <f>IF(F13&gt;=2.5,"ดีเยี่ยม",IF(F13&gt;=1.5,"ดี",IF(F13&gt;=1,"ผ่านเกณฑ์",IF(F13&gt;=0,"ไม่ผ่านเกณฑ์"))))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1 ตัวชี้วัดข้อที่ 3'!C14+'สมรรถนะที่ 1 ตัวชี้วัดข้อที่ 3'!J14)/2</f>
        <v>3</v>
      </c>
      <c r="D14" s="39">
        <f>('สมรรถนะที่ 1 ตัวชี้วัดข้อที่ 3'!D14+'สมรรถนะที่ 1 ตัวชี้วัดข้อที่ 3'!K14)/2</f>
        <v>3</v>
      </c>
      <c r="E14" s="50">
        <f t="shared" si="0"/>
        <v>6</v>
      </c>
      <c r="F14" s="81">
        <f t="shared" si="1"/>
        <v>3</v>
      </c>
      <c r="G14" s="44" t="str">
        <f t="shared" ref="G14:G31" si="2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1 ตัวชี้วัดข้อที่ 3'!C15+'สมรรถนะที่ 1 ตัวชี้วัดข้อที่ 3'!J15)/2</f>
        <v>3</v>
      </c>
      <c r="D15" s="39">
        <f>('สมรรถนะที่ 1 ตัวชี้วัดข้อที่ 3'!D15+'สมรรถนะที่ 1 ตัวชี้วัดข้อที่ 3'!K15)/2</f>
        <v>3</v>
      </c>
      <c r="E15" s="50">
        <f t="shared" si="0"/>
        <v>6</v>
      </c>
      <c r="F15" s="81">
        <f t="shared" si="1"/>
        <v>3</v>
      </c>
      <c r="G15" s="44" t="str">
        <f t="shared" si="2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1 ตัวชี้วัดข้อที่ 3'!C16+'สมรรถนะที่ 1 ตัวชี้วัดข้อที่ 3'!J16)/2</f>
        <v>3</v>
      </c>
      <c r="D16" s="39">
        <f>('สมรรถนะที่ 1 ตัวชี้วัดข้อที่ 3'!D16+'สมรรถนะที่ 1 ตัวชี้วัดข้อที่ 3'!K16)/2</f>
        <v>2.5</v>
      </c>
      <c r="E16" s="50">
        <f t="shared" si="0"/>
        <v>5.5</v>
      </c>
      <c r="F16" s="81">
        <f t="shared" si="1"/>
        <v>2.75</v>
      </c>
      <c r="G16" s="44" t="str">
        <f t="shared" si="2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1 ตัวชี้วัดข้อที่ 3'!C17+'สมรรถนะที่ 1 ตัวชี้วัดข้อที่ 3'!J17)/2</f>
        <v>3</v>
      </c>
      <c r="D17" s="39">
        <f>('สมรรถนะที่ 1 ตัวชี้วัดข้อที่ 3'!D17+'สมรรถนะที่ 1 ตัวชี้วัดข้อที่ 3'!K17)/2</f>
        <v>2.5</v>
      </c>
      <c r="E17" s="50">
        <f t="shared" si="0"/>
        <v>5.5</v>
      </c>
      <c r="F17" s="81">
        <f t="shared" si="1"/>
        <v>2.75</v>
      </c>
      <c r="G17" s="44" t="str">
        <f t="shared" si="2"/>
        <v>ดีเยี่ยม</v>
      </c>
    </row>
    <row r="18" spans="1:7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1 ตัวชี้วัดข้อที่ 3'!C18+'สมรรถนะที่ 1 ตัวชี้วัดข้อที่ 3'!J18)/2</f>
        <v>2.5</v>
      </c>
      <c r="D18" s="39">
        <f>('สมรรถนะที่ 1 ตัวชี้วัดข้อที่ 3'!D18+'สมรรถนะที่ 1 ตัวชี้วัดข้อที่ 3'!K18)/2</f>
        <v>2.5</v>
      </c>
      <c r="E18" s="50">
        <f t="shared" si="0"/>
        <v>5</v>
      </c>
      <c r="F18" s="81">
        <f t="shared" si="1"/>
        <v>2.5</v>
      </c>
      <c r="G18" s="44" t="str">
        <f t="shared" si="2"/>
        <v>ดีเยี่ยม</v>
      </c>
    </row>
    <row r="19" spans="1:7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1 ตัวชี้วัดข้อที่ 3'!C19+'สมรรถนะที่ 1 ตัวชี้วัดข้อที่ 3'!J19)/2</f>
        <v>2</v>
      </c>
      <c r="D19" s="39">
        <f>('สมรรถนะที่ 1 ตัวชี้วัดข้อที่ 3'!D19+'สมรรถนะที่ 1 ตัวชี้วัดข้อที่ 3'!K19)/2</f>
        <v>2</v>
      </c>
      <c r="E19" s="50">
        <f t="shared" si="0"/>
        <v>4</v>
      </c>
      <c r="F19" s="81">
        <f t="shared" si="1"/>
        <v>2</v>
      </c>
      <c r="G19" s="44" t="str">
        <f t="shared" si="2"/>
        <v>ดี</v>
      </c>
    </row>
    <row r="20" spans="1:7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1 ตัวชี้วัดข้อที่ 3'!C20+'สมรรถนะที่ 1 ตัวชี้วัดข้อที่ 3'!J20)/2</f>
        <v>2</v>
      </c>
      <c r="D20" s="39">
        <f>('สมรรถนะที่ 1 ตัวชี้วัดข้อที่ 3'!D20+'สมรรถนะที่ 1 ตัวชี้วัดข้อที่ 3'!K20)/2</f>
        <v>2</v>
      </c>
      <c r="E20" s="50">
        <f t="shared" si="0"/>
        <v>4</v>
      </c>
      <c r="F20" s="81">
        <f t="shared" si="1"/>
        <v>2</v>
      </c>
      <c r="G20" s="44" t="str">
        <f t="shared" si="2"/>
        <v>ดี</v>
      </c>
    </row>
    <row r="21" spans="1:7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1 ตัวชี้วัดข้อที่ 3'!C21+'สมรรถนะที่ 1 ตัวชี้วัดข้อที่ 3'!J21)/2</f>
        <v>2</v>
      </c>
      <c r="D21" s="39">
        <f>('สมรรถนะที่ 1 ตัวชี้วัดข้อที่ 3'!D21+'สมรรถนะที่ 1 ตัวชี้วัดข้อที่ 3'!K21)/2</f>
        <v>2</v>
      </c>
      <c r="E21" s="50">
        <f t="shared" si="0"/>
        <v>4</v>
      </c>
      <c r="F21" s="81">
        <f t="shared" si="1"/>
        <v>2</v>
      </c>
      <c r="G21" s="44" t="str">
        <f t="shared" si="2"/>
        <v>ดี</v>
      </c>
    </row>
    <row r="22" spans="1:7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1 ตัวชี้วัดข้อที่ 3'!C22+'สมรรถนะที่ 1 ตัวชี้วัดข้อที่ 3'!J22)/2</f>
        <v>1.5</v>
      </c>
      <c r="D22" s="39">
        <f>('สมรรถนะที่ 1 ตัวชี้วัดข้อที่ 3'!D22+'สมรรถนะที่ 1 ตัวชี้วัดข้อที่ 3'!K22)/2</f>
        <v>1.5</v>
      </c>
      <c r="E22" s="50">
        <f t="shared" si="0"/>
        <v>3</v>
      </c>
      <c r="F22" s="81">
        <f t="shared" si="1"/>
        <v>1.5</v>
      </c>
      <c r="G22" s="44" t="str">
        <f t="shared" si="2"/>
        <v>ดี</v>
      </c>
    </row>
    <row r="23" spans="1:7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1 ตัวชี้วัดข้อที่ 3'!C23+'สมรรถนะที่ 1 ตัวชี้วัดข้อที่ 3'!J23)/2</f>
        <v>1.5</v>
      </c>
      <c r="D23" s="39">
        <f>('สมรรถนะที่ 1 ตัวชี้วัดข้อที่ 3'!D23+'สมรรถนะที่ 1 ตัวชี้วัดข้อที่ 3'!K23)/2</f>
        <v>1</v>
      </c>
      <c r="E23" s="50">
        <f t="shared" si="0"/>
        <v>2.5</v>
      </c>
      <c r="F23" s="81">
        <f t="shared" si="1"/>
        <v>1.25</v>
      </c>
      <c r="G23" s="44" t="str">
        <f t="shared" si="2"/>
        <v>ผ่านเกณฑ์</v>
      </c>
    </row>
    <row r="24" spans="1:7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1 ตัวชี้วัดข้อที่ 3'!C24+'สมรรถนะที่ 1 ตัวชี้วัดข้อที่ 3'!J24)/2</f>
        <v>1</v>
      </c>
      <c r="D24" s="39">
        <f>('สมรรถนะที่ 1 ตัวชี้วัดข้อที่ 3'!D24+'สมรรถนะที่ 1 ตัวชี้วัดข้อที่ 3'!K24)/2</f>
        <v>0.5</v>
      </c>
      <c r="E24" s="50">
        <f t="shared" si="0"/>
        <v>1.5</v>
      </c>
      <c r="F24" s="81">
        <f t="shared" si="1"/>
        <v>0.75</v>
      </c>
      <c r="G24" s="44" t="str">
        <f t="shared" si="2"/>
        <v>ไม่ผ่านเกณฑ์</v>
      </c>
    </row>
    <row r="25" spans="1:7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1 ตัวชี้วัดข้อที่ 3'!C25+'สมรรถนะที่ 1 ตัวชี้วัดข้อที่ 3'!J25)/2</f>
        <v>2.5</v>
      </c>
      <c r="D25" s="39">
        <f>('สมรรถนะที่ 1 ตัวชี้วัดข้อที่ 3'!D25+'สมรรถนะที่ 1 ตัวชี้วัดข้อที่ 3'!K25)/2</f>
        <v>2.5</v>
      </c>
      <c r="E25" s="50">
        <f t="shared" si="0"/>
        <v>5</v>
      </c>
      <c r="F25" s="81">
        <f t="shared" si="1"/>
        <v>2.5</v>
      </c>
      <c r="G25" s="44" t="str">
        <f t="shared" si="2"/>
        <v>ดีเยี่ยม</v>
      </c>
    </row>
    <row r="26" spans="1:7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1 ตัวชี้วัดข้อที่ 3'!C26+'สมรรถนะที่ 1 ตัวชี้วัดข้อที่ 3'!J26)/2</f>
        <v>3</v>
      </c>
      <c r="D26" s="39">
        <f>('สมรรถนะที่ 1 ตัวชี้วัดข้อที่ 3'!D26+'สมรรถนะที่ 1 ตัวชี้วัดข้อที่ 3'!K26)/2</f>
        <v>3</v>
      </c>
      <c r="E26" s="50">
        <f t="shared" si="0"/>
        <v>6</v>
      </c>
      <c r="F26" s="81">
        <f t="shared" si="1"/>
        <v>3</v>
      </c>
      <c r="G26" s="44" t="str">
        <f t="shared" si="2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1 ตัวชี้วัดข้อที่ 3'!C27+'สมรรถนะที่ 1 ตัวชี้วัดข้อที่ 3'!J27)/2</f>
        <v>1.5</v>
      </c>
      <c r="D27" s="39">
        <f>('สมรรถนะที่ 1 ตัวชี้วัดข้อที่ 3'!D27+'สมรรถนะที่ 1 ตัวชี้วัดข้อที่ 3'!K27)/2</f>
        <v>1.5</v>
      </c>
      <c r="E27" s="50">
        <f t="shared" si="0"/>
        <v>3</v>
      </c>
      <c r="F27" s="81">
        <f t="shared" si="1"/>
        <v>1.5</v>
      </c>
      <c r="G27" s="44" t="str">
        <f t="shared" si="2"/>
        <v>ดี</v>
      </c>
    </row>
    <row r="28" spans="1:7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1 ตัวชี้วัดข้อที่ 3'!C28+'สมรรถนะที่ 1 ตัวชี้วัดข้อที่ 3'!J28)/2</f>
        <v>3</v>
      </c>
      <c r="D28" s="39">
        <f>('สมรรถนะที่ 1 ตัวชี้วัดข้อที่ 3'!D28+'สมรรถนะที่ 1 ตัวชี้วัดข้อที่ 3'!K28)/2</f>
        <v>3</v>
      </c>
      <c r="E28" s="50">
        <f t="shared" si="0"/>
        <v>6</v>
      </c>
      <c r="F28" s="81">
        <f t="shared" si="1"/>
        <v>3</v>
      </c>
      <c r="G28" s="44" t="str">
        <f t="shared" si="2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1 ตัวชี้วัดข้อที่ 3'!C29+'สมรรถนะที่ 1 ตัวชี้วัดข้อที่ 3'!J29)/2</f>
        <v>2.5</v>
      </c>
      <c r="D29" s="39">
        <f>('สมรรถนะที่ 1 ตัวชี้วัดข้อที่ 3'!D29+'สมรรถนะที่ 1 ตัวชี้วัดข้อที่ 3'!K29)/2</f>
        <v>2.5</v>
      </c>
      <c r="E29" s="50">
        <f t="shared" si="0"/>
        <v>5</v>
      </c>
      <c r="F29" s="81">
        <f t="shared" si="1"/>
        <v>2.5</v>
      </c>
      <c r="G29" s="44" t="str">
        <f t="shared" si="2"/>
        <v>ดีเยี่ยม</v>
      </c>
    </row>
    <row r="30" spans="1:7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1 ตัวชี้วัดข้อที่ 3'!C30+'สมรรถนะที่ 1 ตัวชี้วัดข้อที่ 3'!J30)/2</f>
        <v>1.5</v>
      </c>
      <c r="D30" s="39">
        <f>('สมรรถนะที่ 1 ตัวชี้วัดข้อที่ 3'!D30+'สมรรถนะที่ 1 ตัวชี้วัดข้อที่ 3'!K30)/2</f>
        <v>1.5</v>
      </c>
      <c r="E30" s="50">
        <f t="shared" si="0"/>
        <v>3</v>
      </c>
      <c r="F30" s="81">
        <f t="shared" si="1"/>
        <v>1.5</v>
      </c>
      <c r="G30" s="44" t="str">
        <f t="shared" si="2"/>
        <v>ดี</v>
      </c>
    </row>
    <row r="31" spans="1:7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1 ตัวชี้วัดข้อที่ 3'!C31+'สมรรถนะที่ 1 ตัวชี้วัดข้อที่ 3'!J31)/2</f>
        <v>3</v>
      </c>
      <c r="D31" s="39">
        <f>('สมรรถนะที่ 1 ตัวชี้วัดข้อที่ 3'!D31+'สมรรถนะที่ 1 ตัวชี้วัดข้อที่ 3'!K31)/2</f>
        <v>2.5</v>
      </c>
      <c r="E31" s="50">
        <f t="shared" si="0"/>
        <v>5.5</v>
      </c>
      <c r="F31" s="81">
        <f t="shared" si="1"/>
        <v>2.75</v>
      </c>
      <c r="G31" s="44" t="str">
        <f t="shared" si="2"/>
        <v>ดีเยี่ยม</v>
      </c>
    </row>
    <row r="32" spans="1:7" x14ac:dyDescent="0.2">
      <c r="A32" s="39">
        <v>21</v>
      </c>
      <c r="B32" s="49"/>
      <c r="C32" s="39"/>
      <c r="D32" s="39"/>
      <c r="E32" s="50"/>
      <c r="F32" s="81"/>
      <c r="G32" s="44"/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70" t="s">
        <v>58</v>
      </c>
      <c r="B44" s="170"/>
      <c r="C44" s="170"/>
      <c r="D44" s="170"/>
      <c r="E44" s="171">
        <f>AVERAGE(F12:F43)</f>
        <v>2.25</v>
      </c>
      <c r="F44" s="170"/>
      <c r="G44" s="170"/>
    </row>
    <row r="45" spans="1:7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</row>
    <row r="46" spans="1:7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11</v>
      </c>
    </row>
    <row r="47" spans="1:7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7</v>
      </c>
    </row>
    <row r="48" spans="1:7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1</v>
      </c>
    </row>
    <row r="49" spans="1:7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1</v>
      </c>
    </row>
    <row r="51" spans="1:7" x14ac:dyDescent="0.55000000000000004">
      <c r="B51" s="173" t="s">
        <v>59</v>
      </c>
      <c r="C51" s="173"/>
      <c r="D51" s="173" t="s">
        <v>59</v>
      </c>
      <c r="E51" s="173"/>
      <c r="F51" s="173"/>
    </row>
    <row r="52" spans="1:7" x14ac:dyDescent="0.55000000000000004">
      <c r="B52" s="128" t="str">
        <f>ข้อมูลพื้นฐาน!D8</f>
        <v>(นางภัทรจิดาภา  กินนารี)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</row>
    <row r="53" spans="1:7" x14ac:dyDescent="0.55000000000000004">
      <c r="B53" s="128" t="s">
        <v>20</v>
      </c>
      <c r="C53" s="128"/>
      <c r="D53" s="128" t="s">
        <v>23</v>
      </c>
      <c r="E53" s="128"/>
      <c r="F53" s="128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A2:C2"/>
    <mergeCell ref="D2:G2"/>
    <mergeCell ref="F6:F11"/>
    <mergeCell ref="G6:G11"/>
    <mergeCell ref="A44:D44"/>
    <mergeCell ref="E44:G44"/>
    <mergeCell ref="A45:D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56"/>
  <sheetViews>
    <sheetView view="pageBreakPreview" topLeftCell="G27" zoomScale="98" zoomScaleNormal="55" zoomScaleSheetLayoutView="98" workbookViewId="0">
      <selection activeCell="B33" sqref="B33"/>
    </sheetView>
  </sheetViews>
  <sheetFormatPr defaultColWidth="9" defaultRowHeight="24" x14ac:dyDescent="0.55000000000000004"/>
  <cols>
    <col min="1" max="1" width="11.25" style="1" customWidth="1"/>
    <col min="2" max="2" width="43" style="1" customWidth="1"/>
    <col min="3" max="3" width="27" style="1" customWidth="1"/>
    <col min="4" max="4" width="19.75" style="1" customWidth="1"/>
    <col min="5" max="5" width="18.625" style="2" customWidth="1"/>
    <col min="6" max="6" width="19.625" style="1" customWidth="1"/>
    <col min="7" max="7" width="11.25" style="1" customWidth="1"/>
    <col min="8" max="8" width="43" style="1" customWidth="1"/>
    <col min="9" max="9" width="27" style="1" customWidth="1"/>
    <col min="10" max="10" width="19.75" style="1" customWidth="1"/>
    <col min="11" max="11" width="18.625" style="2" customWidth="1"/>
    <col min="12" max="12" width="19.625" style="1" customWidth="1"/>
    <col min="13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 t="s">
        <v>66</v>
      </c>
      <c r="H1" s="174"/>
      <c r="I1" s="174"/>
      <c r="J1" s="174"/>
      <c r="K1" s="174"/>
      <c r="L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55" t="str">
        <f>ข้อมูลพื้นฐาน!D5</f>
        <v>ภาคเรียนที่ 1</v>
      </c>
      <c r="D2" s="176" t="str">
        <f>ข้อมูลพื้นฐาน!D6</f>
        <v>ปีการศึกษา 2565</v>
      </c>
      <c r="E2" s="176"/>
      <c r="F2" s="176"/>
      <c r="G2" s="175" t="str">
        <f>ข้อมูลพื้นฐาน!D4</f>
        <v>ชั้นประถมศึกษาปีที่ 1</v>
      </c>
      <c r="H2" s="175"/>
      <c r="I2" s="55" t="s">
        <v>57</v>
      </c>
      <c r="J2" s="176" t="str">
        <f>ข้อมูลพื้นฐาน!D6</f>
        <v>ปีการศึกษา 2565</v>
      </c>
      <c r="K2" s="176"/>
      <c r="L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 t="str">
        <f>ข้อมูลพื้นฐาน!D7</f>
        <v>โรงเรียนบ้านกุดโบสถ์</v>
      </c>
      <c r="H3" s="177"/>
      <c r="I3" s="177"/>
      <c r="J3" s="177"/>
      <c r="K3" s="177"/>
      <c r="L3" s="177"/>
    </row>
    <row r="4" spans="1:18" ht="25.5" customHeight="1" x14ac:dyDescent="0.55000000000000004">
      <c r="A4" s="178" t="s">
        <v>60</v>
      </c>
      <c r="B4" s="178"/>
      <c r="C4" s="178"/>
      <c r="D4" s="178"/>
      <c r="E4" s="178"/>
      <c r="F4" s="178"/>
      <c r="G4" s="178" t="s">
        <v>60</v>
      </c>
      <c r="H4" s="178"/>
      <c r="I4" s="178"/>
      <c r="J4" s="178"/>
      <c r="K4" s="178"/>
      <c r="L4" s="178"/>
    </row>
    <row r="5" spans="1:18" ht="25.5" customHeight="1" x14ac:dyDescent="0.55000000000000004">
      <c r="A5" s="61" t="s">
        <v>75</v>
      </c>
      <c r="B5" s="61"/>
      <c r="C5" s="61"/>
      <c r="D5" s="61"/>
      <c r="E5" s="61"/>
      <c r="F5" s="61"/>
      <c r="G5" s="61" t="s">
        <v>75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79" t="s">
        <v>76</v>
      </c>
      <c r="D6" s="136" t="s">
        <v>44</v>
      </c>
      <c r="E6" s="137" t="s">
        <v>45</v>
      </c>
      <c r="F6" s="138" t="s">
        <v>46</v>
      </c>
      <c r="G6" s="145" t="s">
        <v>43</v>
      </c>
      <c r="H6" s="146" t="s">
        <v>27</v>
      </c>
      <c r="I6" s="139" t="str">
        <f>C6</f>
        <v>1. เลือกใช้วิธีการสื่อสารที่มีประสิทธิภาพ โดยคำนึงถึงผลกระทบที่มีต่อตนเองและสังคม</v>
      </c>
      <c r="J6" s="136" t="s">
        <v>44</v>
      </c>
      <c r="K6" s="137" t="s">
        <v>45</v>
      </c>
      <c r="L6" s="138" t="s">
        <v>46</v>
      </c>
    </row>
    <row r="7" spans="1:18" ht="21.6" customHeight="1" x14ac:dyDescent="0.55000000000000004">
      <c r="A7" s="145"/>
      <c r="B7" s="146"/>
      <c r="C7" s="180"/>
      <c r="D7" s="136"/>
      <c r="E7" s="137"/>
      <c r="F7" s="138"/>
      <c r="G7" s="145"/>
      <c r="H7" s="146"/>
      <c r="I7" s="139"/>
      <c r="J7" s="136"/>
      <c r="K7" s="137"/>
      <c r="L7" s="138"/>
    </row>
    <row r="8" spans="1:18" ht="21.6" customHeight="1" x14ac:dyDescent="0.55000000000000004">
      <c r="A8" s="145"/>
      <c r="B8" s="146"/>
      <c r="C8" s="180"/>
      <c r="D8" s="136"/>
      <c r="E8" s="137"/>
      <c r="F8" s="138"/>
      <c r="G8" s="145"/>
      <c r="H8" s="146"/>
      <c r="I8" s="139"/>
      <c r="J8" s="136"/>
      <c r="K8" s="137"/>
      <c r="L8" s="138"/>
    </row>
    <row r="9" spans="1:18" ht="21.6" customHeight="1" x14ac:dyDescent="0.55000000000000004">
      <c r="A9" s="145"/>
      <c r="B9" s="146"/>
      <c r="C9" s="180"/>
      <c r="D9" s="136"/>
      <c r="E9" s="137"/>
      <c r="F9" s="138"/>
      <c r="G9" s="145"/>
      <c r="H9" s="146"/>
      <c r="I9" s="139"/>
      <c r="J9" s="136"/>
      <c r="K9" s="137"/>
      <c r="L9" s="138"/>
    </row>
    <row r="10" spans="1:18" ht="21.6" customHeight="1" x14ac:dyDescent="0.55000000000000004">
      <c r="A10" s="145"/>
      <c r="B10" s="146"/>
      <c r="C10" s="180"/>
      <c r="D10" s="136"/>
      <c r="E10" s="137"/>
      <c r="F10" s="138"/>
      <c r="G10" s="145"/>
      <c r="H10" s="146"/>
      <c r="I10" s="139"/>
      <c r="J10" s="136"/>
      <c r="K10" s="137"/>
      <c r="L10" s="138"/>
    </row>
    <row r="11" spans="1:18" ht="21.6" customHeight="1" x14ac:dyDescent="0.55000000000000004">
      <c r="A11" s="145"/>
      <c r="B11" s="146"/>
      <c r="C11" s="181"/>
      <c r="D11" s="136"/>
      <c r="E11" s="137"/>
      <c r="F11" s="138"/>
      <c r="G11" s="145"/>
      <c r="H11" s="146"/>
      <c r="I11" s="139"/>
      <c r="J11" s="136"/>
      <c r="K11" s="137"/>
      <c r="L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2</v>
      </c>
      <c r="D12" s="50">
        <f t="shared" ref="D12:D31" si="0">SUM(C12:C12)</f>
        <v>2</v>
      </c>
      <c r="E12" s="81">
        <f t="shared" ref="E12:E31" si="1">AVERAGE(C12:C12)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  <c r="G12" s="39">
        <v>1</v>
      </c>
      <c r="H12" s="49" t="str">
        <f>ข้อมูลนักเรียน!B5</f>
        <v>เด็กชายฉัตรปกรณ์ ไร่กระโทก</v>
      </c>
      <c r="I12" s="39">
        <v>1</v>
      </c>
      <c r="J12" s="50">
        <f t="shared" ref="J12:J31" si="2">SUM(I12:I12)</f>
        <v>1</v>
      </c>
      <c r="K12" s="81">
        <f t="shared" ref="K12:K31" si="3">AVERAGE(I12:I12)</f>
        <v>1</v>
      </c>
      <c r="L12" s="44" t="str">
        <f>IF(K12&gt;=2.5,"ดีเยี่ยม",IF(K12&gt;=1.5,"ดี",IF(K12&gt;=1,"ผ่านเกณฑ์",IF(K12&gt;=0,"ไม่ผ่านเกณฑ์"))))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2</v>
      </c>
      <c r="D13" s="50">
        <f t="shared" si="0"/>
        <v>2</v>
      </c>
      <c r="E13" s="81">
        <f t="shared" si="1"/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  <c r="G13" s="39">
        <v>2</v>
      </c>
      <c r="H13" s="49" t="str">
        <f>ข้อมูลนักเรียน!B6</f>
        <v>เด็กชายชานน เลยกระโทก</v>
      </c>
      <c r="I13" s="39">
        <v>3</v>
      </c>
      <c r="J13" s="50">
        <f t="shared" si="2"/>
        <v>3</v>
      </c>
      <c r="K13" s="81">
        <f t="shared" si="3"/>
        <v>3</v>
      </c>
      <c r="L13" s="44" t="str">
        <f>IF(K13&gt;=2.5,"ดีเยี่ยม",IF(K13&gt;=1.5,"ดี",IF(K13&gt;=1,"ผ่านเกณฑ์",IF(K13&gt;=0,"ไม่ผ่านเกณฑ์"))))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31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เด็กชายณัฐพล  พินิจ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31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เด็กชายธีรเดช ผลวัฒน์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เด็กชายนฤบดินทร์  เนาว์ประโคน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3</v>
      </c>
      <c r="D17" s="50">
        <f t="shared" si="0"/>
        <v>3</v>
      </c>
      <c r="E17" s="81">
        <f t="shared" si="1"/>
        <v>3</v>
      </c>
      <c r="F17" s="44" t="str">
        <f t="shared" si="4"/>
        <v>ดีเยี่ยม</v>
      </c>
      <c r="G17" s="39">
        <v>6</v>
      </c>
      <c r="H17" s="49" t="str">
        <f>ข้อมูลนักเรียน!B10</f>
        <v>เด็กชายสิริชัย  หนูแก้ว</v>
      </c>
      <c r="I17" s="39">
        <v>3</v>
      </c>
      <c r="J17" s="50">
        <f t="shared" si="2"/>
        <v>3</v>
      </c>
      <c r="K17" s="81">
        <f t="shared" si="3"/>
        <v>3</v>
      </c>
      <c r="L17" s="44" t="str">
        <f t="shared" si="5"/>
        <v>ดีเยี่ยม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3</v>
      </c>
      <c r="D18" s="50">
        <f t="shared" si="0"/>
        <v>3</v>
      </c>
      <c r="E18" s="81">
        <f t="shared" si="1"/>
        <v>3</v>
      </c>
      <c r="F18" s="44" t="str">
        <f t="shared" si="4"/>
        <v>ดีเยี่ยม</v>
      </c>
      <c r="G18" s="39">
        <v>7</v>
      </c>
      <c r="H18" s="49" t="str">
        <f>ข้อมูลนักเรียน!B11</f>
        <v>เด็กชายสิริโชค หนูแก้ว</v>
      </c>
      <c r="I18" s="39">
        <v>3</v>
      </c>
      <c r="J18" s="50">
        <f t="shared" si="2"/>
        <v>3</v>
      </c>
      <c r="K18" s="81">
        <f t="shared" si="3"/>
        <v>3</v>
      </c>
      <c r="L18" s="44" t="str">
        <f t="shared" si="5"/>
        <v>ดีเยี่ยม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2</v>
      </c>
      <c r="D19" s="50">
        <f t="shared" si="0"/>
        <v>2</v>
      </c>
      <c r="E19" s="81">
        <f t="shared" si="1"/>
        <v>2</v>
      </c>
      <c r="F19" s="44" t="str">
        <f t="shared" si="4"/>
        <v>ดี</v>
      </c>
      <c r="G19" s="39">
        <v>8</v>
      </c>
      <c r="H19" s="49" t="str">
        <f>ข้อมูลนักเรียน!B12</f>
        <v>เด็กชายอุ้มบุญ  ต่างครบุรี</v>
      </c>
      <c r="I19" s="39">
        <v>3</v>
      </c>
      <c r="J19" s="50">
        <f t="shared" si="2"/>
        <v>3</v>
      </c>
      <c r="K19" s="81">
        <f t="shared" si="3"/>
        <v>3</v>
      </c>
      <c r="L19" s="44" t="str">
        <f t="shared" si="5"/>
        <v>ดีเยี่ยม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3</v>
      </c>
      <c r="D20" s="50">
        <f t="shared" si="0"/>
        <v>3</v>
      </c>
      <c r="E20" s="81">
        <f t="shared" si="1"/>
        <v>3</v>
      </c>
      <c r="F20" s="44" t="str">
        <f t="shared" si="4"/>
        <v>ดีเยี่ยม</v>
      </c>
      <c r="G20" s="39">
        <v>9</v>
      </c>
      <c r="H20" s="49" t="str">
        <f>ข้อมูลนักเรียน!B13</f>
        <v>เด็กหญิงรัชนีกร ชำนาญจิตร</v>
      </c>
      <c r="I20" s="39">
        <v>3</v>
      </c>
      <c r="J20" s="50">
        <f t="shared" si="2"/>
        <v>3</v>
      </c>
      <c r="K20" s="81">
        <f t="shared" si="3"/>
        <v>3</v>
      </c>
      <c r="L20" s="44" t="str">
        <f t="shared" si="5"/>
        <v>ดีเยี่ยม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เด็กหญิงวชิรญาณ์ สระกระโทก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เด็กชายศุภชัย  คำดี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2</v>
      </c>
      <c r="D23" s="50">
        <f t="shared" si="0"/>
        <v>2</v>
      </c>
      <c r="E23" s="81">
        <f t="shared" si="1"/>
        <v>2</v>
      </c>
      <c r="F23" s="44" t="str">
        <f t="shared" si="4"/>
        <v>ดี</v>
      </c>
      <c r="G23" s="39">
        <v>12</v>
      </c>
      <c r="H23" s="49" t="str">
        <f>ข้อมูลนักเรียน!B16</f>
        <v>เด็กชายธีรพงษ์ สิงห์กระโทก</v>
      </c>
      <c r="I23" s="39">
        <v>0</v>
      </c>
      <c r="J23" s="50">
        <f t="shared" si="2"/>
        <v>0</v>
      </c>
      <c r="K23" s="81">
        <f t="shared" si="3"/>
        <v>0</v>
      </c>
      <c r="L23" s="44" t="str">
        <f t="shared" si="5"/>
        <v>ไม่ผ่านเกณฑ์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2</v>
      </c>
      <c r="D24" s="50">
        <f t="shared" si="0"/>
        <v>2</v>
      </c>
      <c r="E24" s="81">
        <f t="shared" si="1"/>
        <v>2</v>
      </c>
      <c r="F24" s="44" t="str">
        <f t="shared" si="4"/>
        <v>ดี</v>
      </c>
      <c r="G24" s="39">
        <v>13</v>
      </c>
      <c r="H24" s="49" t="str">
        <f>ข้อมูลนักเรียน!B17</f>
        <v>เด็กชายณวพล ชำนาญจิตร</v>
      </c>
      <c r="I24" s="39">
        <v>0</v>
      </c>
      <c r="J24" s="50">
        <f t="shared" si="2"/>
        <v>0</v>
      </c>
      <c r="K24" s="81">
        <f t="shared" si="3"/>
        <v>0</v>
      </c>
      <c r="L24" s="44" t="str">
        <f t="shared" si="5"/>
        <v>ไม่ผ่านเกณฑ์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3</v>
      </c>
      <c r="D25" s="50">
        <f t="shared" si="0"/>
        <v>3</v>
      </c>
      <c r="E25" s="81">
        <f t="shared" si="1"/>
        <v>3</v>
      </c>
      <c r="F25" s="44" t="str">
        <f t="shared" si="4"/>
        <v>ดีเยี่ยม</v>
      </c>
      <c r="G25" s="39">
        <v>14</v>
      </c>
      <c r="H25" s="49" t="str">
        <f>ข้อมูลนักเรียน!B18</f>
        <v>เด็กหญิงจันทัปปภา เกตุดอน</v>
      </c>
      <c r="I25" s="39">
        <v>0</v>
      </c>
      <c r="J25" s="50">
        <f t="shared" si="2"/>
        <v>0</v>
      </c>
      <c r="K25" s="81">
        <f t="shared" si="3"/>
        <v>0</v>
      </c>
      <c r="L25" s="44" t="str">
        <f t="shared" si="5"/>
        <v>ไม่ผ่านเกณฑ์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เด็กชายกิตติเจริญชัย หงษ์อ่อน</v>
      </c>
      <c r="I26" s="39">
        <v>0</v>
      </c>
      <c r="J26" s="50">
        <f t="shared" si="2"/>
        <v>0</v>
      </c>
      <c r="K26" s="81">
        <f t="shared" si="3"/>
        <v>0</v>
      </c>
      <c r="L26" s="44" t="str">
        <f t="shared" si="5"/>
        <v>ไม่ผ่านเกณฑ์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เด็กชายณรงค์ฤทธิ์  ล้อมกระโทก</v>
      </c>
      <c r="I27" s="39">
        <v>0</v>
      </c>
      <c r="J27" s="50">
        <f t="shared" si="2"/>
        <v>0</v>
      </c>
      <c r="K27" s="81">
        <f t="shared" si="3"/>
        <v>0</v>
      </c>
      <c r="L27" s="44" t="str">
        <f t="shared" si="5"/>
        <v>ไม่ผ่านเกณฑ์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เด็กหญิงณัฐนิกา  รังกระโทก</v>
      </c>
      <c r="I28" s="39">
        <v>0</v>
      </c>
      <c r="J28" s="50">
        <f t="shared" si="2"/>
        <v>0</v>
      </c>
      <c r="K28" s="81">
        <f t="shared" si="3"/>
        <v>0</v>
      </c>
      <c r="L28" s="44" t="str">
        <f t="shared" si="5"/>
        <v>ไม่ผ่านเกณฑ์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เด็กชายพรเพชร  แสงดี</v>
      </c>
      <c r="I29" s="39">
        <v>0</v>
      </c>
      <c r="J29" s="50">
        <f t="shared" si="2"/>
        <v>0</v>
      </c>
      <c r="K29" s="81">
        <f t="shared" si="3"/>
        <v>0</v>
      </c>
      <c r="L29" s="44" t="str">
        <f t="shared" si="5"/>
        <v>ไม่ผ่านเกณฑ์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เด็กชายอภินัท  คำภูมี</v>
      </c>
      <c r="I30" s="39">
        <v>0</v>
      </c>
      <c r="J30" s="50">
        <f t="shared" si="2"/>
        <v>0</v>
      </c>
      <c r="K30" s="81">
        <f t="shared" si="3"/>
        <v>0</v>
      </c>
      <c r="L30" s="44" t="str">
        <f t="shared" si="5"/>
        <v>ไม่ผ่านเกณฑ์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3</v>
      </c>
      <c r="D31" s="50">
        <f t="shared" si="0"/>
        <v>3</v>
      </c>
      <c r="E31" s="81">
        <f t="shared" si="1"/>
        <v>3</v>
      </c>
      <c r="F31" s="44" t="str">
        <f t="shared" si="4"/>
        <v>ดีเยี่ยม</v>
      </c>
      <c r="G31" s="39">
        <v>20</v>
      </c>
      <c r="H31" s="49" t="str">
        <f>ข้อมูลนักเรียน!B24</f>
        <v>เด็กหญิงอริสา  รสกระโทก</v>
      </c>
      <c r="I31" s="39">
        <v>0</v>
      </c>
      <c r="J31" s="50">
        <f t="shared" si="2"/>
        <v>0</v>
      </c>
      <c r="K31" s="81">
        <f t="shared" si="3"/>
        <v>0</v>
      </c>
      <c r="L31" s="44" t="str">
        <f t="shared" si="5"/>
        <v>ไม่ผ่านเกณฑ์</v>
      </c>
    </row>
    <row r="32" spans="1:12" ht="27.75" customHeight="1" x14ac:dyDescent="0.55000000000000004">
      <c r="A32" s="39">
        <v>21</v>
      </c>
      <c r="B32" s="49"/>
      <c r="C32" s="39"/>
      <c r="D32" s="50"/>
      <c r="E32" s="81"/>
      <c r="F32" s="44"/>
      <c r="G32" s="39"/>
      <c r="H32" s="49"/>
      <c r="I32" s="39"/>
      <c r="J32" s="50"/>
      <c r="K32" s="81"/>
      <c r="L32" s="44"/>
    </row>
    <row r="33" spans="1:12" ht="27.75" customHeight="1" x14ac:dyDescent="0.55000000000000004">
      <c r="A33" s="39">
        <v>22</v>
      </c>
      <c r="B33" s="49"/>
      <c r="C33" s="39"/>
      <c r="D33" s="50"/>
      <c r="E33" s="81"/>
      <c r="F33" s="44"/>
      <c r="G33" s="39"/>
      <c r="H33" s="49"/>
      <c r="I33" s="39"/>
      <c r="J33" s="50"/>
      <c r="K33" s="81"/>
      <c r="L33" s="44"/>
    </row>
    <row r="34" spans="1:12" ht="27.75" customHeight="1" x14ac:dyDescent="0.55000000000000004">
      <c r="A34" s="39">
        <v>23</v>
      </c>
      <c r="B34" s="49"/>
      <c r="C34" s="39"/>
      <c r="D34" s="50"/>
      <c r="E34" s="81"/>
      <c r="F34" s="44"/>
      <c r="G34" s="39"/>
      <c r="H34" s="49"/>
      <c r="I34" s="39"/>
      <c r="J34" s="50"/>
      <c r="K34" s="81"/>
      <c r="L34" s="44"/>
    </row>
    <row r="35" spans="1:12" ht="27.75" customHeight="1" x14ac:dyDescent="0.55000000000000004">
      <c r="A35" s="39">
        <v>24</v>
      </c>
      <c r="B35" s="49"/>
      <c r="C35" s="39"/>
      <c r="D35" s="50"/>
      <c r="E35" s="81"/>
      <c r="F35" s="44"/>
      <c r="G35" s="39"/>
      <c r="H35" s="49"/>
      <c r="I35" s="39"/>
      <c r="J35" s="50"/>
      <c r="K35" s="81"/>
      <c r="L35" s="44"/>
    </row>
    <row r="36" spans="1:12" ht="27.75" customHeight="1" x14ac:dyDescent="0.55000000000000004">
      <c r="A36" s="39">
        <v>25</v>
      </c>
      <c r="B36" s="49"/>
      <c r="C36" s="39"/>
      <c r="D36" s="50"/>
      <c r="E36" s="81"/>
      <c r="F36" s="44"/>
      <c r="G36" s="39"/>
      <c r="H36" s="49"/>
      <c r="I36" s="39"/>
      <c r="J36" s="50"/>
      <c r="K36" s="81"/>
      <c r="L36" s="44"/>
    </row>
    <row r="37" spans="1:12" ht="27.75" customHeight="1" x14ac:dyDescent="0.55000000000000004">
      <c r="A37" s="39">
        <v>26</v>
      </c>
      <c r="B37" s="49"/>
      <c r="C37" s="39"/>
      <c r="D37" s="50"/>
      <c r="E37" s="81"/>
      <c r="F37" s="44"/>
      <c r="G37" s="39"/>
      <c r="H37" s="49"/>
      <c r="I37" s="39"/>
      <c r="J37" s="50"/>
      <c r="K37" s="81"/>
      <c r="L37" s="44"/>
    </row>
    <row r="38" spans="1:12" ht="27.75" customHeight="1" x14ac:dyDescent="0.55000000000000004">
      <c r="A38" s="39">
        <v>27</v>
      </c>
      <c r="B38" s="49"/>
      <c r="C38" s="39"/>
      <c r="D38" s="50"/>
      <c r="E38" s="81"/>
      <c r="F38" s="44"/>
      <c r="G38" s="39"/>
      <c r="H38" s="49"/>
      <c r="I38" s="39"/>
      <c r="J38" s="50"/>
      <c r="K38" s="81"/>
      <c r="L38" s="44"/>
    </row>
    <row r="39" spans="1:12" ht="27.75" customHeight="1" x14ac:dyDescent="0.55000000000000004">
      <c r="A39" s="39">
        <v>28</v>
      </c>
      <c r="B39" s="49"/>
      <c r="C39" s="39"/>
      <c r="D39" s="50"/>
      <c r="E39" s="81"/>
      <c r="F39" s="44"/>
      <c r="G39" s="39"/>
      <c r="H39" s="49"/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/>
      <c r="C40" s="39"/>
      <c r="D40" s="50"/>
      <c r="E40" s="81"/>
      <c r="F40" s="44"/>
      <c r="G40" s="39"/>
      <c r="H40" s="49"/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/>
      <c r="C41" s="39"/>
      <c r="D41" s="50"/>
      <c r="E41" s="81"/>
      <c r="F41" s="44"/>
      <c r="G41" s="39"/>
      <c r="H41" s="49"/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/>
      <c r="C42" s="39"/>
      <c r="D42" s="50"/>
      <c r="E42" s="81"/>
      <c r="F42" s="44"/>
      <c r="G42" s="39"/>
      <c r="H42" s="49"/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/>
      <c r="H43" s="49"/>
      <c r="I43" s="39"/>
      <c r="J43" s="50"/>
      <c r="K43" s="81"/>
      <c r="L43" s="44"/>
    </row>
    <row r="44" spans="1:12" x14ac:dyDescent="0.55000000000000004">
      <c r="A44" s="170" t="s">
        <v>58</v>
      </c>
      <c r="B44" s="170"/>
      <c r="C44" s="170"/>
      <c r="D44" s="171">
        <f>AVERAGE(E12:E43)</f>
        <v>2.7</v>
      </c>
      <c r="E44" s="170"/>
      <c r="F44" s="170"/>
      <c r="G44" s="170" t="s">
        <v>58</v>
      </c>
      <c r="H44" s="170"/>
      <c r="I44" s="170"/>
      <c r="J44" s="171">
        <f>AVERAGE(K12:K43)</f>
        <v>1.5</v>
      </c>
      <c r="K44" s="170"/>
      <c r="L44" s="170"/>
    </row>
    <row r="45" spans="1:12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ดีเยี่ยม</v>
      </c>
      <c r="E45" s="172"/>
      <c r="F45" s="172"/>
      <c r="G45" s="172" t="s">
        <v>46</v>
      </c>
      <c r="H45" s="172"/>
      <c r="I45" s="172"/>
      <c r="J45" s="172" t="str">
        <f>IF(J44&gt;=2.5,"ดีเยี่ยม",IF(J44&gt;=1.5,"ดี",IF(J44&gt;=1,"ผ่านเกณฑ์",IF(J44&gt;=0,"ไม่ผ่านเกณฑ์"))))</f>
        <v>ดี</v>
      </c>
      <c r="K45" s="172"/>
      <c r="L45" s="172"/>
    </row>
    <row r="46" spans="1:12" x14ac:dyDescent="0.55000000000000004">
      <c r="A46" s="62"/>
      <c r="B46" s="62"/>
      <c r="C46" s="169" t="s">
        <v>49</v>
      </c>
      <c r="D46" s="169"/>
      <c r="E46" s="169"/>
      <c r="F46" s="57">
        <f>COUNTIF(F12:F43,F53)</f>
        <v>14</v>
      </c>
      <c r="G46" s="62"/>
      <c r="H46" s="62"/>
      <c r="I46" s="169" t="s">
        <v>49</v>
      </c>
      <c r="J46" s="169"/>
      <c r="K46" s="169"/>
      <c r="L46" s="57">
        <f>COUNTIF(L12:L43,F53)</f>
        <v>9</v>
      </c>
    </row>
    <row r="47" spans="1:12" x14ac:dyDescent="0.55000000000000004">
      <c r="A47" s="62"/>
      <c r="B47" s="62"/>
      <c r="C47" s="169" t="s">
        <v>51</v>
      </c>
      <c r="D47" s="169"/>
      <c r="E47" s="169"/>
      <c r="F47" s="57">
        <f>COUNTIF(F12:F43,F54)</f>
        <v>6</v>
      </c>
      <c r="G47" s="62"/>
      <c r="H47" s="62"/>
      <c r="I47" s="169" t="s">
        <v>51</v>
      </c>
      <c r="J47" s="169"/>
      <c r="K47" s="169"/>
      <c r="L47" s="57">
        <f>COUNTIF(L12:L43,F54)</f>
        <v>1</v>
      </c>
    </row>
    <row r="48" spans="1:12" x14ac:dyDescent="0.55000000000000004">
      <c r="A48" s="62"/>
      <c r="B48" s="62"/>
      <c r="C48" s="169" t="s">
        <v>53</v>
      </c>
      <c r="D48" s="169"/>
      <c r="E48" s="169"/>
      <c r="F48" s="57">
        <f>COUNTIF(F12:F43,F55)</f>
        <v>0</v>
      </c>
      <c r="G48" s="62"/>
      <c r="H48" s="62"/>
      <c r="I48" s="169" t="s">
        <v>53</v>
      </c>
      <c r="J48" s="169"/>
      <c r="K48" s="169"/>
      <c r="L48" s="57">
        <f>COUNTIF(L12:L43,F55)</f>
        <v>1</v>
      </c>
    </row>
    <row r="49" spans="1:12" x14ac:dyDescent="0.55000000000000004">
      <c r="A49" s="62"/>
      <c r="B49" s="62"/>
      <c r="C49" s="169" t="s">
        <v>55</v>
      </c>
      <c r="D49" s="169"/>
      <c r="E49" s="169"/>
      <c r="F49" s="57">
        <f>COUNTIF(F12:F43,F56)</f>
        <v>0</v>
      </c>
      <c r="G49" s="62"/>
      <c r="H49" s="62"/>
      <c r="I49" s="169" t="s">
        <v>55</v>
      </c>
      <c r="J49" s="169"/>
      <c r="K49" s="169"/>
      <c r="L49" s="57">
        <f>COUNTIF(L12:L43,F56)</f>
        <v>9</v>
      </c>
    </row>
    <row r="50" spans="1:12" x14ac:dyDescent="0.55000000000000004">
      <c r="B50" s="54" t="s">
        <v>59</v>
      </c>
      <c r="C50" s="173" t="s">
        <v>59</v>
      </c>
      <c r="D50" s="173"/>
      <c r="E50" s="173"/>
      <c r="H50" s="54" t="s">
        <v>59</v>
      </c>
      <c r="I50" s="173" t="s">
        <v>59</v>
      </c>
      <c r="J50" s="173"/>
      <c r="K50" s="173"/>
    </row>
    <row r="51" spans="1:12" x14ac:dyDescent="0.55000000000000004">
      <c r="B51" s="53" t="str">
        <f>ข้อมูลพื้นฐาน!D8</f>
        <v>(นางภัทรจิดาภา  กินนารี)</v>
      </c>
      <c r="C51" s="128" t="str">
        <f>ข้อมูลพื้นฐาน!D10</f>
        <v>(นายสุนันท์  จงใจกลาง)</v>
      </c>
      <c r="D51" s="128"/>
      <c r="E51" s="128"/>
      <c r="H51" s="53" t="str">
        <f>ข้อมูลพื้นฐาน!D8</f>
        <v>(นางภัทรจิดาภา  กินนารี)</v>
      </c>
      <c r="I51" s="128" t="str">
        <f>ข้อมูลพื้นฐาน!D10</f>
        <v>(นายสุนันท์  จงใจกลาง)</v>
      </c>
      <c r="J51" s="128"/>
      <c r="K51" s="128"/>
    </row>
    <row r="52" spans="1:12" x14ac:dyDescent="0.55000000000000004">
      <c r="B52" s="53" t="s">
        <v>20</v>
      </c>
      <c r="C52" s="128" t="s">
        <v>23</v>
      </c>
      <c r="D52" s="128"/>
      <c r="E52" s="128"/>
      <c r="H52" s="53" t="s">
        <v>20</v>
      </c>
      <c r="I52" s="128" t="s">
        <v>23</v>
      </c>
      <c r="J52" s="128"/>
      <c r="K52" s="128"/>
    </row>
    <row r="53" spans="1:12" x14ac:dyDescent="0.55000000000000004">
      <c r="F53" s="1" t="s">
        <v>50</v>
      </c>
    </row>
    <row r="54" spans="1:12" x14ac:dyDescent="0.55000000000000004">
      <c r="F54" s="1" t="s">
        <v>52</v>
      </c>
    </row>
    <row r="55" spans="1:12" x14ac:dyDescent="0.55000000000000004">
      <c r="F55" s="1" t="s">
        <v>54</v>
      </c>
    </row>
    <row r="56" spans="1:12" x14ac:dyDescent="0.55000000000000004">
      <c r="F56" s="1" t="s">
        <v>56</v>
      </c>
    </row>
  </sheetData>
  <mergeCells count="44">
    <mergeCell ref="A1:F1"/>
    <mergeCell ref="G1:L1"/>
    <mergeCell ref="A2:B2"/>
    <mergeCell ref="G2:H2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G45:I45"/>
    <mergeCell ref="J45:L45"/>
    <mergeCell ref="C46:E46"/>
    <mergeCell ref="I46:K46"/>
    <mergeCell ref="K6:K11"/>
    <mergeCell ref="L6:L11"/>
    <mergeCell ref="A44:C44"/>
    <mergeCell ref="D44:F44"/>
    <mergeCell ref="G44:I44"/>
    <mergeCell ref="J44:L44"/>
    <mergeCell ref="F6:F11"/>
    <mergeCell ref="G6:G11"/>
    <mergeCell ref="H6:H11"/>
    <mergeCell ref="I6:I11"/>
    <mergeCell ref="J6:J11"/>
    <mergeCell ref="C52:E52"/>
    <mergeCell ref="I52:K52"/>
    <mergeCell ref="D2:F2"/>
    <mergeCell ref="J2:L2"/>
    <mergeCell ref="C50:E50"/>
    <mergeCell ref="I50:K50"/>
    <mergeCell ref="C51:E51"/>
    <mergeCell ref="I51:K51"/>
    <mergeCell ref="C47:E47"/>
    <mergeCell ref="I47:K47"/>
    <mergeCell ref="C48:E48"/>
    <mergeCell ref="I48:K48"/>
    <mergeCell ref="C49:E49"/>
    <mergeCell ref="I49:K49"/>
    <mergeCell ref="A45:C45"/>
    <mergeCell ref="D45:F45"/>
  </mergeCells>
  <pageMargins left="0.91" right="0.59" top="0.5" bottom="0.6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4"/>
  <sheetViews>
    <sheetView zoomScale="60" zoomScaleNormal="60" workbookViewId="0">
      <selection activeCell="D9" sqref="D9"/>
    </sheetView>
  </sheetViews>
  <sheetFormatPr defaultColWidth="0" defaultRowHeight="27.75" x14ac:dyDescent="0.65"/>
  <cols>
    <col min="1" max="1" width="2.375" style="4" customWidth="1"/>
    <col min="2" max="2" width="2.75" style="4" customWidth="1"/>
    <col min="3" max="3" width="17.875" style="4" customWidth="1"/>
    <col min="4" max="4" width="39.375" style="4" bestFit="1" customWidth="1"/>
    <col min="5" max="5" width="3" style="4" customWidth="1"/>
    <col min="6" max="6" width="3.875" style="4" customWidth="1"/>
    <col min="7" max="7" width="4.625" style="4" customWidth="1"/>
    <col min="8" max="12" width="9" style="4" customWidth="1"/>
    <col min="13" max="13" width="11.125" style="4" customWidth="1"/>
    <col min="14" max="14" width="3.375" style="4" customWidth="1"/>
    <col min="15" max="15" width="9" style="4" customWidth="1"/>
    <col min="16" max="16384" width="0" style="4" hidden="1"/>
  </cols>
  <sheetData>
    <row r="1" spans="1:52" ht="28.5" thickBot="1" x14ac:dyDescent="0.7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52" ht="17.25" customHeight="1" thickTop="1" thickBot="1" x14ac:dyDescent="0.7">
      <c r="A2" s="3"/>
      <c r="B2" s="5"/>
      <c r="C2" s="6"/>
      <c r="D2" s="6"/>
      <c r="E2" s="7"/>
      <c r="F2" s="3"/>
      <c r="G2" s="3"/>
      <c r="H2" s="3"/>
      <c r="I2" s="3"/>
      <c r="J2" s="3"/>
      <c r="K2" s="3"/>
      <c r="L2" s="3"/>
      <c r="M2" s="3"/>
      <c r="N2" s="3"/>
      <c r="AZ2" s="4" t="s">
        <v>10</v>
      </c>
    </row>
    <row r="3" spans="1:52" ht="56.25" customHeight="1" thickTop="1" thickBot="1" x14ac:dyDescent="0.7">
      <c r="A3" s="3"/>
      <c r="B3" s="8"/>
      <c r="C3" s="109" t="s">
        <v>11</v>
      </c>
      <c r="D3" s="110"/>
      <c r="E3" s="9"/>
      <c r="F3" s="3"/>
      <c r="G3" s="111" t="s">
        <v>67</v>
      </c>
      <c r="H3" s="112"/>
      <c r="I3" s="112"/>
      <c r="J3" s="112"/>
      <c r="K3" s="112"/>
      <c r="L3" s="112"/>
      <c r="M3" s="113"/>
      <c r="N3" s="3"/>
    </row>
    <row r="4" spans="1:52" s="15" customFormat="1" ht="32.25" thickTop="1" thickBot="1" x14ac:dyDescent="0.25">
      <c r="A4" s="10"/>
      <c r="B4" s="11"/>
      <c r="C4" s="12" t="s">
        <v>12</v>
      </c>
      <c r="D4" s="13" t="s">
        <v>176</v>
      </c>
      <c r="E4" s="14"/>
      <c r="F4" s="10"/>
      <c r="G4" s="114" t="s">
        <v>13</v>
      </c>
      <c r="H4" s="115"/>
      <c r="I4" s="115"/>
      <c r="J4" s="115"/>
      <c r="K4" s="115"/>
      <c r="L4" s="115"/>
      <c r="M4" s="116"/>
      <c r="N4" s="10"/>
    </row>
    <row r="5" spans="1:52" s="15" customFormat="1" ht="31.5" thickTop="1" x14ac:dyDescent="0.2">
      <c r="A5" s="10"/>
      <c r="B5" s="11"/>
      <c r="C5" s="16" t="s">
        <v>14</v>
      </c>
      <c r="D5" s="17" t="s">
        <v>15</v>
      </c>
      <c r="E5" s="14"/>
      <c r="F5" s="10"/>
      <c r="G5" s="18"/>
      <c r="H5" s="19"/>
      <c r="I5" s="19"/>
      <c r="J5" s="19"/>
      <c r="K5" s="19"/>
      <c r="L5" s="19"/>
      <c r="M5" s="20"/>
      <c r="N5" s="10"/>
    </row>
    <row r="6" spans="1:52" s="15" customFormat="1" ht="30.75" x14ac:dyDescent="0.2">
      <c r="A6" s="10"/>
      <c r="B6" s="11"/>
      <c r="C6" s="21" t="s">
        <v>16</v>
      </c>
      <c r="D6" s="22" t="s">
        <v>177</v>
      </c>
      <c r="E6" s="14"/>
      <c r="F6" s="10"/>
      <c r="G6" s="18"/>
      <c r="H6" s="19"/>
      <c r="I6" s="19"/>
      <c r="J6" s="19"/>
      <c r="K6" s="19"/>
      <c r="L6" s="19"/>
      <c r="M6" s="20"/>
      <c r="N6" s="10"/>
    </row>
    <row r="7" spans="1:52" s="15" customFormat="1" ht="30.75" x14ac:dyDescent="0.2">
      <c r="A7" s="10"/>
      <c r="B7" s="11"/>
      <c r="C7" s="16" t="s">
        <v>17</v>
      </c>
      <c r="D7" s="23" t="s">
        <v>166</v>
      </c>
      <c r="E7" s="14"/>
      <c r="F7" s="10"/>
      <c r="G7" s="18"/>
      <c r="H7" s="19"/>
      <c r="I7" s="19"/>
      <c r="J7" s="19"/>
      <c r="K7" s="19"/>
      <c r="L7" s="19"/>
      <c r="M7" s="20"/>
      <c r="N7" s="10"/>
    </row>
    <row r="8" spans="1:52" s="15" customFormat="1" x14ac:dyDescent="0.2">
      <c r="A8" s="10"/>
      <c r="B8" s="11"/>
      <c r="C8" s="16" t="s">
        <v>18</v>
      </c>
      <c r="D8" s="23" t="s">
        <v>178</v>
      </c>
      <c r="E8" s="14"/>
      <c r="F8" s="10"/>
      <c r="G8" s="117"/>
      <c r="H8" s="118"/>
      <c r="I8" s="118"/>
      <c r="J8" s="118"/>
      <c r="K8" s="118"/>
      <c r="L8" s="118"/>
      <c r="M8" s="119"/>
      <c r="N8" s="10"/>
    </row>
    <row r="9" spans="1:52" s="15" customFormat="1" x14ac:dyDescent="0.2">
      <c r="A9" s="10"/>
      <c r="B9" s="11"/>
      <c r="C9" s="16" t="s">
        <v>19</v>
      </c>
      <c r="D9" s="23" t="s">
        <v>20</v>
      </c>
      <c r="E9" s="14"/>
      <c r="F9" s="10"/>
      <c r="G9" s="117"/>
      <c r="H9" s="118"/>
      <c r="I9" s="118"/>
      <c r="J9" s="118"/>
      <c r="K9" s="118"/>
      <c r="L9" s="118"/>
      <c r="M9" s="119"/>
      <c r="N9" s="10"/>
    </row>
    <row r="10" spans="1:52" s="15" customFormat="1" x14ac:dyDescent="0.2">
      <c r="A10" s="10"/>
      <c r="B10" s="11"/>
      <c r="C10" s="16" t="s">
        <v>21</v>
      </c>
      <c r="D10" s="23" t="s">
        <v>167</v>
      </c>
      <c r="E10" s="14"/>
      <c r="F10" s="10"/>
      <c r="G10" s="120" t="s">
        <v>22</v>
      </c>
      <c r="H10" s="121"/>
      <c r="I10" s="121"/>
      <c r="J10" s="121"/>
      <c r="K10" s="121"/>
      <c r="L10" s="121"/>
      <c r="M10" s="122"/>
      <c r="N10" s="10"/>
    </row>
    <row r="11" spans="1:52" s="15" customFormat="1" ht="28.5" thickBot="1" x14ac:dyDescent="0.7">
      <c r="A11" s="10"/>
      <c r="B11" s="11"/>
      <c r="C11" s="24" t="s">
        <v>19</v>
      </c>
      <c r="D11" s="25" t="s">
        <v>23</v>
      </c>
      <c r="E11" s="14"/>
      <c r="F11" s="10"/>
      <c r="G11" s="105" t="s">
        <v>24</v>
      </c>
      <c r="H11" s="106"/>
      <c r="I11" s="106"/>
      <c r="J11" s="106"/>
      <c r="K11" s="106"/>
      <c r="L11" s="106"/>
      <c r="M11" s="107"/>
      <c r="N11" s="10"/>
    </row>
    <row r="12" spans="1:52" ht="29.25" thickTop="1" thickBot="1" x14ac:dyDescent="0.7">
      <c r="A12" s="3"/>
      <c r="B12" s="26"/>
      <c r="C12" s="27"/>
      <c r="D12" s="27"/>
      <c r="E12" s="28"/>
      <c r="F12" s="3"/>
      <c r="G12" s="108"/>
      <c r="H12" s="108"/>
      <c r="I12" s="108"/>
      <c r="J12" s="108"/>
      <c r="K12" s="108"/>
      <c r="L12" s="108"/>
      <c r="M12" s="108"/>
      <c r="N12" s="29"/>
    </row>
    <row r="13" spans="1:52" ht="28.5" thickTop="1" x14ac:dyDescent="0.65">
      <c r="A13" s="3"/>
      <c r="B13" s="3"/>
      <c r="C13" s="30"/>
      <c r="D13" s="30"/>
      <c r="E13" s="3"/>
      <c r="F13" s="3"/>
      <c r="G13" s="31"/>
      <c r="H13" s="31"/>
      <c r="I13" s="31"/>
      <c r="J13" s="31"/>
      <c r="K13" s="31"/>
      <c r="L13" s="31"/>
      <c r="M13" s="31"/>
      <c r="N13" s="3"/>
    </row>
    <row r="14" spans="1:52" x14ac:dyDescent="0.65">
      <c r="A14" s="3"/>
      <c r="B14" s="3"/>
      <c r="C14" s="30"/>
      <c r="D14" s="32"/>
      <c r="E14" s="3"/>
      <c r="F14" s="3"/>
      <c r="G14" s="3"/>
      <c r="H14" s="3"/>
      <c r="I14" s="3"/>
      <c r="J14" s="3"/>
      <c r="K14" s="3"/>
      <c r="L14" s="3"/>
      <c r="M14" s="3"/>
      <c r="N14" s="3"/>
    </row>
  </sheetData>
  <mergeCells count="8">
    <mergeCell ref="G11:M11"/>
    <mergeCell ref="G12:M12"/>
    <mergeCell ref="C3:D3"/>
    <mergeCell ref="G3:M3"/>
    <mergeCell ref="G4:M4"/>
    <mergeCell ref="G8:M8"/>
    <mergeCell ref="G9:M9"/>
    <mergeCell ref="G10:M1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57"/>
  <sheetViews>
    <sheetView view="pageBreakPreview" topLeftCell="A25" zoomScale="89" zoomScaleNormal="100" zoomScaleSheetLayoutView="89" workbookViewId="0">
      <selection activeCell="B32" sqref="B32"/>
    </sheetView>
  </sheetViews>
  <sheetFormatPr defaultRowHeight="24" x14ac:dyDescent="0.55000000000000004"/>
  <cols>
    <col min="1" max="1" width="11" style="1" customWidth="1"/>
    <col min="2" max="2" width="53.125" style="1" customWidth="1"/>
    <col min="3" max="3" width="26.75" style="1" customWidth="1"/>
    <col min="4" max="4" width="19.375" style="2" customWidth="1"/>
    <col min="5" max="5" width="18.625" style="2" customWidth="1"/>
    <col min="6" max="6" width="18.625" style="1" customWidth="1"/>
  </cols>
  <sheetData>
    <row r="1" spans="1:18" x14ac:dyDescent="0.2">
      <c r="A1" s="174" t="s">
        <v>147</v>
      </c>
      <c r="B1" s="174"/>
      <c r="C1" s="174"/>
      <c r="D1" s="174"/>
      <c r="E1" s="174"/>
      <c r="F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4" t="str">
        <f>ข้อมูลพื้นฐาน!D6</f>
        <v>ปีการศึกษา 2565</v>
      </c>
      <c r="D2" s="174"/>
      <c r="E2" s="75"/>
      <c r="F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</row>
    <row r="4" spans="1:18" x14ac:dyDescent="0.2">
      <c r="A4" s="178" t="s">
        <v>60</v>
      </c>
      <c r="B4" s="178"/>
      <c r="C4" s="178"/>
      <c r="D4" s="178"/>
      <c r="E4" s="178"/>
      <c r="F4" s="178"/>
    </row>
    <row r="5" spans="1:18" x14ac:dyDescent="0.2">
      <c r="A5" s="61" t="s">
        <v>75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9" customHeight="1" x14ac:dyDescent="0.2">
      <c r="A6" s="145" t="s">
        <v>43</v>
      </c>
      <c r="B6" s="146" t="s">
        <v>27</v>
      </c>
      <c r="C6" s="179" t="s">
        <v>76</v>
      </c>
      <c r="D6" s="136" t="s">
        <v>44</v>
      </c>
      <c r="E6" s="137" t="s">
        <v>45</v>
      </c>
      <c r="F6" s="138" t="s">
        <v>46</v>
      </c>
    </row>
    <row r="7" spans="1:18" ht="22.9" customHeight="1" x14ac:dyDescent="0.2">
      <c r="A7" s="145"/>
      <c r="B7" s="146"/>
      <c r="C7" s="180"/>
      <c r="D7" s="136"/>
      <c r="E7" s="137"/>
      <c r="F7" s="138"/>
    </row>
    <row r="8" spans="1:18" ht="22.9" customHeight="1" x14ac:dyDescent="0.2">
      <c r="A8" s="145"/>
      <c r="B8" s="146"/>
      <c r="C8" s="180"/>
      <c r="D8" s="136"/>
      <c r="E8" s="137"/>
      <c r="F8" s="138"/>
    </row>
    <row r="9" spans="1:18" ht="22.9" customHeight="1" x14ac:dyDescent="0.2">
      <c r="A9" s="145"/>
      <c r="B9" s="146"/>
      <c r="C9" s="180"/>
      <c r="D9" s="136"/>
      <c r="E9" s="137"/>
      <c r="F9" s="138"/>
    </row>
    <row r="10" spans="1:18" ht="22.9" customHeight="1" x14ac:dyDescent="0.2">
      <c r="A10" s="145"/>
      <c r="B10" s="146"/>
      <c r="C10" s="180"/>
      <c r="D10" s="136"/>
      <c r="E10" s="137"/>
      <c r="F10" s="138"/>
    </row>
    <row r="11" spans="1:18" ht="22.9" customHeight="1" x14ac:dyDescent="0.2">
      <c r="A11" s="145"/>
      <c r="B11" s="146"/>
      <c r="C11" s="181"/>
      <c r="D11" s="136"/>
      <c r="E11" s="137"/>
      <c r="F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1 ตัวชี้วัดข้อที่ 4'!C12+'สมรรถนะที่ 1 ตัวชี้วัดข้อที่ 4'!I12)/2</f>
        <v>1.5</v>
      </c>
      <c r="D12" s="50">
        <f>('สมรรถนะที่ 1 ตัวชี้วัดข้อที่ 4'!D12+'สมรรถนะที่ 1 ตัวชี้วัดข้อที่ 4'!J12)/2</f>
        <v>1.5</v>
      </c>
      <c r="E12" s="81">
        <f>('สมรรถนะที่ 1 ตัวชี้วัดข้อที่ 4'!E12+'สมรรถนะที่ 1 ตัวชี้วัดข้อที่ 4'!K12)/2</f>
        <v>1.5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1 ตัวชี้วัดข้อที่ 4'!C13+'สมรรถนะที่ 1 ตัวชี้วัดข้อที่ 4'!I13)/2</f>
        <v>2.5</v>
      </c>
      <c r="D13" s="50">
        <f>('สมรรถนะที่ 1 ตัวชี้วัดข้อที่ 4'!D13+'สมรรถนะที่ 1 ตัวชี้วัดข้อที่ 4'!J13)/2</f>
        <v>2.5</v>
      </c>
      <c r="E13" s="81">
        <f>('สมรรถนะที่ 1 ตัวชี้วัดข้อที่ 4'!E13+'สมรรถนะที่ 1 ตัวชี้วัดข้อที่ 4'!K13)/2</f>
        <v>2.5</v>
      </c>
      <c r="F13" s="44" t="str">
        <f>IF(E13&gt;=2.5,"ดีเยี่ยม",IF(E13&gt;=1.5,"ดี",IF(E13&gt;=1,"ผ่านเกณฑ์",IF(E13&gt;=0,"ไม่ผ่านเกณฑ์"))))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1 ตัวชี้วัดข้อที่ 4'!C14+'สมรรถนะที่ 1 ตัวชี้วัดข้อที่ 4'!I14)/2</f>
        <v>3</v>
      </c>
      <c r="D14" s="50">
        <f>('สมรรถนะที่ 1 ตัวชี้วัดข้อที่ 4'!D14+'สมรรถนะที่ 1 ตัวชี้วัดข้อที่ 4'!J14)/2</f>
        <v>3</v>
      </c>
      <c r="E14" s="81">
        <f>('สมรรถนะที่ 1 ตัวชี้วัดข้อที่ 4'!E14+'สมรรถนะที่ 1 ตัวชี้วัดข้อที่ 4'!K14)/2</f>
        <v>3</v>
      </c>
      <c r="F14" s="44" t="str">
        <f t="shared" ref="F14:F31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1 ตัวชี้วัดข้อที่ 4'!C15+'สมรรถนะที่ 1 ตัวชี้วัดข้อที่ 4'!I15)/2</f>
        <v>3</v>
      </c>
      <c r="D15" s="50">
        <f>('สมรรถนะที่ 1 ตัวชี้วัดข้อที่ 4'!D15+'สมรรถนะที่ 1 ตัวชี้วัดข้อที่ 4'!J15)/2</f>
        <v>3</v>
      </c>
      <c r="E15" s="81">
        <f>('สมรรถนะที่ 1 ตัวชี้วัดข้อที่ 4'!E15+'สมรรถนะที่ 1 ตัวชี้วัดข้อที่ 4'!K15)/2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1 ตัวชี้วัดข้อที่ 4'!C16+'สมรรถนะที่ 1 ตัวชี้วัดข้อที่ 4'!I16)/2</f>
        <v>3</v>
      </c>
      <c r="D16" s="50">
        <f>('สมรรถนะที่ 1 ตัวชี้วัดข้อที่ 4'!D16+'สมรรถนะที่ 1 ตัวชี้วัดข้อที่ 4'!J16)/2</f>
        <v>3</v>
      </c>
      <c r="E16" s="81">
        <f>('สมรรถนะที่ 1 ตัวชี้วัดข้อที่ 4'!E16+'สมรรถนะที่ 1 ตัวชี้วัดข้อที่ 4'!K16)/2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1 ตัวชี้วัดข้อที่ 4'!C17+'สมรรถนะที่ 1 ตัวชี้วัดข้อที่ 4'!I17)/2</f>
        <v>3</v>
      </c>
      <c r="D17" s="50">
        <f>('สมรรถนะที่ 1 ตัวชี้วัดข้อที่ 4'!D17+'สมรรถนะที่ 1 ตัวชี้วัดข้อที่ 4'!J17)/2</f>
        <v>3</v>
      </c>
      <c r="E17" s="81">
        <f>('สมรรถนะที่ 1 ตัวชี้วัดข้อที่ 4'!E17+'สมรรถนะที่ 1 ตัวชี้วัดข้อที่ 4'!K17)/2</f>
        <v>3</v>
      </c>
      <c r="F17" s="44" t="str">
        <f t="shared" si="0"/>
        <v>ดีเยี่ยม</v>
      </c>
    </row>
    <row r="18" spans="1:6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1 ตัวชี้วัดข้อที่ 4'!C18+'สมรรถนะที่ 1 ตัวชี้วัดข้อที่ 4'!I18)/2</f>
        <v>3</v>
      </c>
      <c r="D18" s="50">
        <f>('สมรรถนะที่ 1 ตัวชี้วัดข้อที่ 4'!D18+'สมรรถนะที่ 1 ตัวชี้วัดข้อที่ 4'!J18)/2</f>
        <v>3</v>
      </c>
      <c r="E18" s="81">
        <f>('สมรรถนะที่ 1 ตัวชี้วัดข้อที่ 4'!E18+'สมรรถนะที่ 1 ตัวชี้วัดข้อที่ 4'!K18)/2</f>
        <v>3</v>
      </c>
      <c r="F18" s="44" t="str">
        <f t="shared" si="0"/>
        <v>ดีเยี่ยม</v>
      </c>
    </row>
    <row r="19" spans="1:6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1 ตัวชี้วัดข้อที่ 4'!C19+'สมรรถนะที่ 1 ตัวชี้วัดข้อที่ 4'!I19)/2</f>
        <v>2.5</v>
      </c>
      <c r="D19" s="50">
        <f>('สมรรถนะที่ 1 ตัวชี้วัดข้อที่ 4'!D19+'สมรรถนะที่ 1 ตัวชี้วัดข้อที่ 4'!J19)/2</f>
        <v>2.5</v>
      </c>
      <c r="E19" s="81">
        <f>('สมรรถนะที่ 1 ตัวชี้วัดข้อที่ 4'!E19+'สมรรถนะที่ 1 ตัวชี้วัดข้อที่ 4'!K19)/2</f>
        <v>2.5</v>
      </c>
      <c r="F19" s="44" t="str">
        <f t="shared" si="0"/>
        <v>ดีเยี่ยม</v>
      </c>
    </row>
    <row r="20" spans="1:6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1 ตัวชี้วัดข้อที่ 4'!C20+'สมรรถนะที่ 1 ตัวชี้วัดข้อที่ 4'!I20)/2</f>
        <v>3</v>
      </c>
      <c r="D20" s="50">
        <f>('สมรรถนะที่ 1 ตัวชี้วัดข้อที่ 4'!D20+'สมรรถนะที่ 1 ตัวชี้วัดข้อที่ 4'!J20)/2</f>
        <v>3</v>
      </c>
      <c r="E20" s="81">
        <f>('สมรรถนะที่ 1 ตัวชี้วัดข้อที่ 4'!E20+'สมรรถนะที่ 1 ตัวชี้วัดข้อที่ 4'!K20)/2</f>
        <v>3</v>
      </c>
      <c r="F20" s="44" t="str">
        <f t="shared" si="0"/>
        <v>ดีเยี่ยม</v>
      </c>
    </row>
    <row r="21" spans="1:6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1 ตัวชี้วัดข้อที่ 4'!C21+'สมรรถนะที่ 1 ตัวชี้วัดข้อที่ 4'!I21)/2</f>
        <v>3</v>
      </c>
      <c r="D21" s="50">
        <f>('สมรรถนะที่ 1 ตัวชี้วัดข้อที่ 4'!D21+'สมรรถนะที่ 1 ตัวชี้วัดข้อที่ 4'!J21)/2</f>
        <v>3</v>
      </c>
      <c r="E21" s="81">
        <f>('สมรรถนะที่ 1 ตัวชี้วัดข้อที่ 4'!E21+'สมรรถนะที่ 1 ตัวชี้วัดข้อที่ 4'!K21)/2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1 ตัวชี้วัดข้อที่ 4'!C22+'สมรรถนะที่ 1 ตัวชี้วัดข้อที่ 4'!I22)/2</f>
        <v>2</v>
      </c>
      <c r="D22" s="50">
        <f>('สมรรถนะที่ 1 ตัวชี้วัดข้อที่ 4'!D22+'สมรรถนะที่ 1 ตัวชี้วัดข้อที่ 4'!J22)/2</f>
        <v>2</v>
      </c>
      <c r="E22" s="81">
        <f>('สมรรถนะที่ 1 ตัวชี้วัดข้อที่ 4'!E22+'สมรรถนะที่ 1 ตัวชี้วัดข้อที่ 4'!K22)/2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1 ตัวชี้วัดข้อที่ 4'!C23+'สมรรถนะที่ 1 ตัวชี้วัดข้อที่ 4'!I23)/2</f>
        <v>1</v>
      </c>
      <c r="D23" s="50">
        <f>('สมรรถนะที่ 1 ตัวชี้วัดข้อที่ 4'!D23+'สมรรถนะที่ 1 ตัวชี้วัดข้อที่ 4'!J23)/2</f>
        <v>1</v>
      </c>
      <c r="E23" s="81">
        <f>('สมรรถนะที่ 1 ตัวชี้วัดข้อที่ 4'!E23+'สมรรถนะที่ 1 ตัวชี้วัดข้อที่ 4'!K23)/2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1 ตัวชี้วัดข้อที่ 4'!C24+'สมรรถนะที่ 1 ตัวชี้วัดข้อที่ 4'!I24)/2</f>
        <v>1</v>
      </c>
      <c r="D24" s="50">
        <f>('สมรรถนะที่ 1 ตัวชี้วัดข้อที่ 4'!D24+'สมรรถนะที่ 1 ตัวชี้วัดข้อที่ 4'!J24)/2</f>
        <v>1</v>
      </c>
      <c r="E24" s="81">
        <f>('สมรรถนะที่ 1 ตัวชี้วัดข้อที่ 4'!E24+'สมรรถนะที่ 1 ตัวชี้วัดข้อที่ 4'!K24)/2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1 ตัวชี้วัดข้อที่ 4'!C25+'สมรรถนะที่ 1 ตัวชี้วัดข้อที่ 4'!I25)/2</f>
        <v>1.5</v>
      </c>
      <c r="D25" s="50">
        <f>('สมรรถนะที่ 1 ตัวชี้วัดข้อที่ 4'!D25+'สมรรถนะที่ 1 ตัวชี้วัดข้อที่ 4'!J25)/2</f>
        <v>1.5</v>
      </c>
      <c r="E25" s="81">
        <f>('สมรรถนะที่ 1 ตัวชี้วัดข้อที่ 4'!E25+'สมรรถนะที่ 1 ตัวชี้วัดข้อที่ 4'!K25)/2</f>
        <v>1.5</v>
      </c>
      <c r="F25" s="44" t="str">
        <f t="shared" si="0"/>
        <v>ดี</v>
      </c>
    </row>
    <row r="26" spans="1:6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1 ตัวชี้วัดข้อที่ 4'!C26+'สมรรถนะที่ 1 ตัวชี้วัดข้อที่ 4'!I26)/2</f>
        <v>1.5</v>
      </c>
      <c r="D26" s="50">
        <f>('สมรรถนะที่ 1 ตัวชี้วัดข้อที่ 4'!D26+'สมรรถนะที่ 1 ตัวชี้วัดข้อที่ 4'!J26)/2</f>
        <v>1.5</v>
      </c>
      <c r="E26" s="81">
        <f>('สมรรถนะที่ 1 ตัวชี้วัดข้อที่ 4'!E26+'สมรรถนะที่ 1 ตัวชี้วัดข้อที่ 4'!K26)/2</f>
        <v>1.5</v>
      </c>
      <c r="F26" s="44" t="str">
        <f t="shared" si="0"/>
        <v>ดี</v>
      </c>
    </row>
    <row r="27" spans="1:6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1 ตัวชี้วัดข้อที่ 4'!C27+'สมรรถนะที่ 1 ตัวชี้วัดข้อที่ 4'!I27)/2</f>
        <v>1.5</v>
      </c>
      <c r="D27" s="50">
        <f>('สมรรถนะที่ 1 ตัวชี้วัดข้อที่ 4'!D27+'สมรรถนะที่ 1 ตัวชี้วัดข้อที่ 4'!J27)/2</f>
        <v>1.5</v>
      </c>
      <c r="E27" s="81">
        <f>('สมรรถนะที่ 1 ตัวชี้วัดข้อที่ 4'!E27+'สมรรถนะที่ 1 ตัวชี้วัดข้อที่ 4'!K27)/2</f>
        <v>1.5</v>
      </c>
      <c r="F27" s="44" t="str">
        <f t="shared" si="0"/>
        <v>ดี</v>
      </c>
    </row>
    <row r="28" spans="1:6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1 ตัวชี้วัดข้อที่ 4'!C28+'สมรรถนะที่ 1 ตัวชี้วัดข้อที่ 4'!I28)/2</f>
        <v>1.5</v>
      </c>
      <c r="D28" s="50">
        <f>('สมรรถนะที่ 1 ตัวชี้วัดข้อที่ 4'!D28+'สมรรถนะที่ 1 ตัวชี้วัดข้อที่ 4'!J28)/2</f>
        <v>1.5</v>
      </c>
      <c r="E28" s="81">
        <f>('สมรรถนะที่ 1 ตัวชี้วัดข้อที่ 4'!E28+'สมรรถนะที่ 1 ตัวชี้วัดข้อที่ 4'!K28)/2</f>
        <v>1.5</v>
      </c>
      <c r="F28" s="44" t="str">
        <f t="shared" si="0"/>
        <v>ดี</v>
      </c>
    </row>
    <row r="29" spans="1:6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1 ตัวชี้วัดข้อที่ 4'!C29+'สมรรถนะที่ 1 ตัวชี้วัดข้อที่ 4'!I29)/2</f>
        <v>1.5</v>
      </c>
      <c r="D29" s="50">
        <f>('สมรรถนะที่ 1 ตัวชี้วัดข้อที่ 4'!D29+'สมรรถนะที่ 1 ตัวชี้วัดข้อที่ 4'!J29)/2</f>
        <v>1.5</v>
      </c>
      <c r="E29" s="81">
        <f>('สมรรถนะที่ 1 ตัวชี้วัดข้อที่ 4'!E29+'สมรรถนะที่ 1 ตัวชี้วัดข้อที่ 4'!K29)/2</f>
        <v>1.5</v>
      </c>
      <c r="F29" s="44" t="str">
        <f t="shared" si="0"/>
        <v>ดี</v>
      </c>
    </row>
    <row r="30" spans="1:6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1 ตัวชี้วัดข้อที่ 4'!C30+'สมรรถนะที่ 1 ตัวชี้วัดข้อที่ 4'!I30)/2</f>
        <v>1.5</v>
      </c>
      <c r="D30" s="50">
        <f>('สมรรถนะที่ 1 ตัวชี้วัดข้อที่ 4'!D30+'สมรรถนะที่ 1 ตัวชี้วัดข้อที่ 4'!J30)/2</f>
        <v>1.5</v>
      </c>
      <c r="E30" s="81">
        <f>('สมรรถนะที่ 1 ตัวชี้วัดข้อที่ 4'!E30+'สมรรถนะที่ 1 ตัวชี้วัดข้อที่ 4'!K30)/2</f>
        <v>1.5</v>
      </c>
      <c r="F30" s="44" t="str">
        <f t="shared" si="0"/>
        <v>ดี</v>
      </c>
    </row>
    <row r="31" spans="1:6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1 ตัวชี้วัดข้อที่ 4'!C31+'สมรรถนะที่ 1 ตัวชี้วัดข้อที่ 4'!I31)/2</f>
        <v>1.5</v>
      </c>
      <c r="D31" s="50">
        <f>('สมรรถนะที่ 1 ตัวชี้วัดข้อที่ 4'!D31+'สมรรถนะที่ 1 ตัวชี้วัดข้อที่ 4'!J31)/2</f>
        <v>1.5</v>
      </c>
      <c r="E31" s="81">
        <f>('สมรรถนะที่ 1 ตัวชี้วัดข้อที่ 4'!E31+'สมรรถนะที่ 1 ตัวชี้วัดข้อที่ 4'!K31)/2</f>
        <v>1.5</v>
      </c>
      <c r="F31" s="44" t="str">
        <f t="shared" si="0"/>
        <v>ดี</v>
      </c>
    </row>
    <row r="32" spans="1:6" x14ac:dyDescent="0.2">
      <c r="A32" s="39">
        <v>21</v>
      </c>
      <c r="B32" s="49"/>
      <c r="C32" s="39"/>
      <c r="D32" s="50"/>
      <c r="E32" s="81"/>
      <c r="F32" s="44"/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0" t="s">
        <v>58</v>
      </c>
      <c r="B44" s="170"/>
      <c r="C44" s="170"/>
      <c r="D44" s="171">
        <f>AVERAGE(E12:E43)</f>
        <v>2.1</v>
      </c>
      <c r="E44" s="170"/>
      <c r="F44" s="170"/>
    </row>
    <row r="45" spans="1:6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</row>
    <row r="46" spans="1:6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9</v>
      </c>
    </row>
    <row r="47" spans="1:6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9</v>
      </c>
    </row>
    <row r="48" spans="1:6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2</v>
      </c>
    </row>
    <row r="49" spans="1:6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</row>
    <row r="51" spans="1:6" x14ac:dyDescent="0.55000000000000004">
      <c r="B51" s="54" t="s">
        <v>59</v>
      </c>
      <c r="C51" s="173" t="s">
        <v>59</v>
      </c>
      <c r="D51" s="173"/>
      <c r="E51" s="173"/>
    </row>
    <row r="52" spans="1:6" x14ac:dyDescent="0.55000000000000004">
      <c r="B52" s="53" t="str">
        <f>ข้อมูลพื้นฐาน!D8</f>
        <v>(นางภัทรจิดาภา  กินนารี)</v>
      </c>
      <c r="C52" s="128" t="str">
        <f>ข้อมูลพื้นฐาน!D10</f>
        <v>(นายสุนันท์  จงใจกลาง)</v>
      </c>
      <c r="D52" s="128"/>
      <c r="E52" s="128"/>
    </row>
    <row r="53" spans="1:6" x14ac:dyDescent="0.55000000000000004">
      <c r="B53" s="53" t="s">
        <v>20</v>
      </c>
      <c r="C53" s="128" t="s">
        <v>23</v>
      </c>
      <c r="D53" s="128"/>
      <c r="E53" s="128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56"/>
  <sheetViews>
    <sheetView view="pageBreakPreview" topLeftCell="A25" zoomScale="77" zoomScaleNormal="55" zoomScaleSheetLayoutView="77" workbookViewId="0">
      <selection activeCell="C34" sqref="C34"/>
    </sheetView>
  </sheetViews>
  <sheetFormatPr defaultColWidth="9" defaultRowHeight="24" x14ac:dyDescent="0.55000000000000004"/>
  <cols>
    <col min="1" max="1" width="6.75" style="1" customWidth="1"/>
    <col min="2" max="2" width="35.75" style="1" customWidth="1"/>
    <col min="3" max="3" width="25.25" style="1" customWidth="1"/>
    <col min="4" max="4" width="20.625" style="1" customWidth="1"/>
    <col min="5" max="5" width="27.25" style="1" customWidth="1"/>
    <col min="6" max="6" width="9.25" style="1" customWidth="1"/>
    <col min="7" max="7" width="11.25" style="2" customWidth="1"/>
    <col min="8" max="8" width="12.5" style="1" customWidth="1"/>
    <col min="9" max="9" width="6.75" style="1" customWidth="1"/>
    <col min="10" max="10" width="35.75" style="1" customWidth="1"/>
    <col min="11" max="11" width="25.25" style="1" customWidth="1"/>
    <col min="12" max="12" width="20.625" style="1" customWidth="1"/>
    <col min="13" max="13" width="27.25" style="1" customWidth="1"/>
    <col min="14" max="14" width="9.25" style="1" customWidth="1"/>
    <col min="15" max="15" width="11.25" style="2" customWidth="1"/>
    <col min="16" max="16" width="12.5" style="1" customWidth="1"/>
    <col min="17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 t="s">
        <v>66</v>
      </c>
      <c r="J1" s="174"/>
      <c r="K1" s="174"/>
      <c r="L1" s="174"/>
      <c r="M1" s="174"/>
      <c r="N1" s="174"/>
      <c r="O1" s="174"/>
      <c r="P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175"/>
      <c r="D2" s="55" t="s">
        <v>15</v>
      </c>
      <c r="E2" s="176" t="str">
        <f>ข้อมูลพื้นฐาน!D6</f>
        <v>ปีการศึกษา 2565</v>
      </c>
      <c r="F2" s="176"/>
      <c r="G2" s="176"/>
      <c r="H2" s="176"/>
      <c r="I2" s="175" t="str">
        <f>ข้อมูลพื้นฐาน!D4</f>
        <v>ชั้นประถมศึกษาปีที่ 1</v>
      </c>
      <c r="J2" s="175"/>
      <c r="K2" s="175"/>
      <c r="L2" s="55" t="s">
        <v>57</v>
      </c>
      <c r="M2" s="176" t="str">
        <f>ข้อมูลพื้นฐาน!D6</f>
        <v>ปีการศึกษา 2565</v>
      </c>
      <c r="N2" s="176"/>
      <c r="O2" s="176"/>
      <c r="P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 t="str">
        <f>ข้อมูลพื้นฐาน!D7</f>
        <v>โรงเรียนบ้านกุดโบสถ์</v>
      </c>
      <c r="J3" s="177"/>
      <c r="K3" s="177"/>
      <c r="L3" s="177"/>
      <c r="M3" s="177"/>
      <c r="N3" s="177"/>
      <c r="O3" s="177"/>
      <c r="P3" s="177"/>
    </row>
    <row r="4" spans="1:18" ht="25.5" customHeight="1" x14ac:dyDescent="0.55000000000000004">
      <c r="A4" s="178" t="s">
        <v>77</v>
      </c>
      <c r="B4" s="178"/>
      <c r="C4" s="178"/>
      <c r="D4" s="178"/>
      <c r="E4" s="178"/>
      <c r="F4" s="178"/>
      <c r="G4" s="178"/>
      <c r="H4" s="178"/>
      <c r="I4" s="178" t="s">
        <v>77</v>
      </c>
      <c r="J4" s="178"/>
      <c r="K4" s="178"/>
      <c r="L4" s="178"/>
      <c r="M4" s="178"/>
      <c r="N4" s="178"/>
      <c r="O4" s="178"/>
      <c r="P4" s="178"/>
    </row>
    <row r="5" spans="1:18" ht="25.5" customHeight="1" x14ac:dyDescent="0.55000000000000004">
      <c r="A5" s="61" t="s">
        <v>78</v>
      </c>
      <c r="B5" s="61"/>
      <c r="C5" s="61"/>
      <c r="D5" s="61"/>
      <c r="E5" s="61"/>
      <c r="F5" s="61"/>
      <c r="G5" s="61"/>
      <c r="H5" s="61"/>
      <c r="I5" s="61" t="s">
        <v>78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79</v>
      </c>
      <c r="D6" s="139" t="s">
        <v>80</v>
      </c>
      <c r="E6" s="139" t="s">
        <v>81</v>
      </c>
      <c r="F6" s="136" t="s">
        <v>44</v>
      </c>
      <c r="G6" s="137" t="s">
        <v>45</v>
      </c>
      <c r="H6" s="138" t="s">
        <v>46</v>
      </c>
      <c r="I6" s="145" t="s">
        <v>43</v>
      </c>
      <c r="J6" s="146" t="s">
        <v>27</v>
      </c>
      <c r="K6" s="139" t="str">
        <f>C6</f>
        <v>1. จำแนกข้อมูล จัดหมวดหมู่ จัดลำดับ ความสำคัญของข้อมูลและเปรียบเทียบข้อมูลในบริบทที่เป็นสิ่งใกล้ตัวได้</v>
      </c>
      <c r="L6" s="139" t="str">
        <f>D6</f>
        <v>2. เชื่อมโยงความสัมพันธ์ของข้อมูลที่พบเห็นในบริบทที่เป็นสิ่งใกล้ตัวได้</v>
      </c>
      <c r="M6" s="139" t="str">
        <f>E6</f>
        <v>3. ระบุรายละเอียด คุณลักษณะและความคิดรวบยอดของข้อมูลต่างๆ ที่พบเห็นในบริบทที่เป็นสิ่งใกล้ตัวได้</v>
      </c>
      <c r="N6" s="136" t="s">
        <v>44</v>
      </c>
      <c r="O6" s="137" t="s">
        <v>45</v>
      </c>
      <c r="P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6"/>
      <c r="G7" s="137"/>
      <c r="H7" s="138"/>
      <c r="I7" s="145"/>
      <c r="J7" s="146"/>
      <c r="K7" s="139"/>
      <c r="L7" s="139"/>
      <c r="M7" s="139"/>
      <c r="N7" s="136"/>
      <c r="O7" s="137"/>
      <c r="P7" s="138"/>
    </row>
    <row r="8" spans="1:18" ht="21.6" customHeight="1" x14ac:dyDescent="0.55000000000000004">
      <c r="A8" s="145"/>
      <c r="B8" s="146"/>
      <c r="C8" s="139"/>
      <c r="D8" s="139"/>
      <c r="E8" s="139"/>
      <c r="F8" s="136"/>
      <c r="G8" s="137"/>
      <c r="H8" s="138"/>
      <c r="I8" s="145"/>
      <c r="J8" s="146"/>
      <c r="K8" s="139"/>
      <c r="L8" s="139"/>
      <c r="M8" s="139"/>
      <c r="N8" s="136"/>
      <c r="O8" s="137"/>
      <c r="P8" s="138"/>
    </row>
    <row r="9" spans="1:18" ht="21.6" customHeight="1" x14ac:dyDescent="0.55000000000000004">
      <c r="A9" s="145"/>
      <c r="B9" s="146"/>
      <c r="C9" s="139"/>
      <c r="D9" s="139"/>
      <c r="E9" s="139"/>
      <c r="F9" s="136"/>
      <c r="G9" s="137"/>
      <c r="H9" s="138"/>
      <c r="I9" s="145"/>
      <c r="J9" s="146"/>
      <c r="K9" s="139"/>
      <c r="L9" s="139"/>
      <c r="M9" s="139"/>
      <c r="N9" s="136"/>
      <c r="O9" s="137"/>
      <c r="P9" s="138"/>
    </row>
    <row r="10" spans="1:18" ht="21.6" customHeight="1" x14ac:dyDescent="0.55000000000000004">
      <c r="A10" s="145"/>
      <c r="B10" s="146"/>
      <c r="C10" s="139"/>
      <c r="D10" s="139"/>
      <c r="E10" s="139"/>
      <c r="F10" s="136"/>
      <c r="G10" s="137"/>
      <c r="H10" s="138"/>
      <c r="I10" s="145"/>
      <c r="J10" s="146"/>
      <c r="K10" s="139"/>
      <c r="L10" s="139"/>
      <c r="M10" s="139"/>
      <c r="N10" s="136"/>
      <c r="O10" s="137"/>
      <c r="P10" s="138"/>
    </row>
    <row r="11" spans="1:18" ht="21.6" customHeight="1" x14ac:dyDescent="0.55000000000000004">
      <c r="A11" s="145"/>
      <c r="B11" s="146"/>
      <c r="C11" s="139"/>
      <c r="D11" s="139"/>
      <c r="E11" s="139"/>
      <c r="F11" s="136"/>
      <c r="G11" s="137"/>
      <c r="H11" s="138"/>
      <c r="I11" s="145"/>
      <c r="J11" s="146"/>
      <c r="K11" s="139"/>
      <c r="L11" s="139"/>
      <c r="M11" s="139"/>
      <c r="N11" s="136"/>
      <c r="O11" s="137"/>
      <c r="P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2</v>
      </c>
      <c r="D12" s="39">
        <v>2</v>
      </c>
      <c r="E12" s="39">
        <v>1</v>
      </c>
      <c r="F12" s="50">
        <f t="shared" ref="F12:F31" si="0">SUM(C12:E12)</f>
        <v>5</v>
      </c>
      <c r="G12" s="81">
        <f t="shared" ref="G12:G31" si="1">AVERAGE(C12:E12)</f>
        <v>1.6666666666666667</v>
      </c>
      <c r="H12" s="44" t="str">
        <f>IF(G12&gt;=2.5,"ดีเยี่ยม",IF(G12&gt;=1.5,"ดี",IF(G12&gt;=1,"ผ่านเกณฑ์",IF(G12&gt;=0,"ไม่ผ่านเกณฑ์"))))</f>
        <v>ดี</v>
      </c>
      <c r="I12" s="39">
        <v>1</v>
      </c>
      <c r="J12" s="49" t="str">
        <f>ข้อมูลนักเรียน!B5</f>
        <v>เด็กชายฉัตรปกรณ์ ไร่กระโทก</v>
      </c>
      <c r="K12" s="39">
        <v>2</v>
      </c>
      <c r="L12" s="39">
        <v>1</v>
      </c>
      <c r="M12" s="39">
        <v>1</v>
      </c>
      <c r="N12" s="50">
        <f t="shared" ref="N12:N31" si="2">SUM(K12:M12)</f>
        <v>4</v>
      </c>
      <c r="O12" s="81">
        <f t="shared" ref="O12:O31" si="3">AVERAGE(K12:M12)</f>
        <v>1.3333333333333333</v>
      </c>
      <c r="P12" s="44" t="str">
        <f>IF(O12&gt;=2.5,"ดีเยี่ยม",IF(O12&gt;=1.5,"ดี",IF(O12&gt;=1,"ผ่านเกณฑ์",IF(O12&gt;=0,"ไม่ผ่านเกณฑ์"))))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2</v>
      </c>
      <c r="D13" s="39">
        <v>2</v>
      </c>
      <c r="E13" s="39">
        <v>2</v>
      </c>
      <c r="F13" s="50">
        <f t="shared" si="0"/>
        <v>6</v>
      </c>
      <c r="G13" s="81">
        <f t="shared" si="1"/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  <c r="I13" s="39">
        <v>2</v>
      </c>
      <c r="J13" s="49" t="str">
        <f>ข้อมูลนักเรียน!B6</f>
        <v>เด็กชายชานน เลยกระโทก</v>
      </c>
      <c r="K13" s="39">
        <v>2</v>
      </c>
      <c r="L13" s="39">
        <v>3</v>
      </c>
      <c r="M13" s="39">
        <v>1</v>
      </c>
      <c r="N13" s="50">
        <f t="shared" si="2"/>
        <v>6</v>
      </c>
      <c r="O13" s="81">
        <f t="shared" si="3"/>
        <v>2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39">
        <v>3</v>
      </c>
      <c r="E14" s="39">
        <v>3</v>
      </c>
      <c r="F14" s="50">
        <f t="shared" si="0"/>
        <v>9</v>
      </c>
      <c r="G14" s="81">
        <f t="shared" si="1"/>
        <v>3</v>
      </c>
      <c r="H14" s="44" t="str">
        <f t="shared" ref="H14:H31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เด็กชายณัฐพล  พินิจ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31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2</v>
      </c>
      <c r="D15" s="39">
        <v>3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เด็กชายธีรเดช ผลวัฒน์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2</v>
      </c>
      <c r="D16" s="39">
        <v>2</v>
      </c>
      <c r="E16" s="39">
        <v>3</v>
      </c>
      <c r="F16" s="50">
        <f t="shared" si="0"/>
        <v>7</v>
      </c>
      <c r="G16" s="81">
        <f t="shared" si="1"/>
        <v>2.3333333333333335</v>
      </c>
      <c r="H16" s="44" t="str">
        <f t="shared" si="4"/>
        <v>ดี</v>
      </c>
      <c r="I16" s="39">
        <v>5</v>
      </c>
      <c r="J16" s="49" t="str">
        <f>ข้อมูลนักเรียน!B9</f>
        <v>เด็กชายนฤบดินทร์  เนาว์ประโคน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2</v>
      </c>
      <c r="D17" s="39">
        <v>2</v>
      </c>
      <c r="E17" s="39">
        <v>1</v>
      </c>
      <c r="F17" s="50">
        <f t="shared" si="0"/>
        <v>5</v>
      </c>
      <c r="G17" s="81">
        <f t="shared" si="1"/>
        <v>1.6666666666666667</v>
      </c>
      <c r="H17" s="44" t="str">
        <f t="shared" si="4"/>
        <v>ดี</v>
      </c>
      <c r="I17" s="39">
        <v>6</v>
      </c>
      <c r="J17" s="49" t="str">
        <f>ข้อมูลนักเรียน!B10</f>
        <v>เด็กชายสิริชัย  หนูแก้ว</v>
      </c>
      <c r="K17" s="39">
        <v>2</v>
      </c>
      <c r="L17" s="39">
        <v>1</v>
      </c>
      <c r="M17" s="39">
        <v>1</v>
      </c>
      <c r="N17" s="50">
        <f t="shared" si="2"/>
        <v>4</v>
      </c>
      <c r="O17" s="81">
        <f t="shared" si="3"/>
        <v>1.3333333333333333</v>
      </c>
      <c r="P17" s="44" t="str">
        <f t="shared" si="5"/>
        <v>ผ่านเกณฑ์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เด็กชายสิริโชค หนูแก้ว</v>
      </c>
      <c r="K18" s="39">
        <v>1</v>
      </c>
      <c r="L18" s="39">
        <v>1</v>
      </c>
      <c r="M18" s="39">
        <v>1</v>
      </c>
      <c r="N18" s="50">
        <f t="shared" si="2"/>
        <v>3</v>
      </c>
      <c r="O18" s="81">
        <f t="shared" si="3"/>
        <v>1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39">
        <v>2</v>
      </c>
      <c r="E19" s="39">
        <v>1</v>
      </c>
      <c r="F19" s="50">
        <f t="shared" si="0"/>
        <v>4</v>
      </c>
      <c r="G19" s="81">
        <f t="shared" si="1"/>
        <v>1.3333333333333333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เด็กชายอุ้มบุญ  ต่างครบุรี</v>
      </c>
      <c r="K19" s="39">
        <v>2</v>
      </c>
      <c r="L19" s="39">
        <v>1</v>
      </c>
      <c r="M19" s="39">
        <v>1</v>
      </c>
      <c r="N19" s="50">
        <f t="shared" si="2"/>
        <v>4</v>
      </c>
      <c r="O19" s="81">
        <f t="shared" si="3"/>
        <v>1.3333333333333333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1</v>
      </c>
      <c r="D20" s="39">
        <v>2</v>
      </c>
      <c r="E20" s="39">
        <v>1</v>
      </c>
      <c r="F20" s="50">
        <f t="shared" si="0"/>
        <v>4</v>
      </c>
      <c r="G20" s="81">
        <f t="shared" si="1"/>
        <v>1.3333333333333333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เด็กหญิงรัชนีกร ชำนาญจิตร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เด็กหญิงวชิรญาณ์ สระกระโทก</v>
      </c>
      <c r="K21" s="39">
        <v>2</v>
      </c>
      <c r="L21" s="39">
        <v>2</v>
      </c>
      <c r="M21" s="39">
        <v>2</v>
      </c>
      <c r="N21" s="50">
        <f t="shared" si="2"/>
        <v>6</v>
      </c>
      <c r="O21" s="81">
        <f t="shared" si="3"/>
        <v>2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1</v>
      </c>
      <c r="D22" s="39">
        <v>2</v>
      </c>
      <c r="E22" s="39">
        <v>1</v>
      </c>
      <c r="F22" s="50">
        <f t="shared" si="0"/>
        <v>4</v>
      </c>
      <c r="G22" s="81">
        <f t="shared" si="1"/>
        <v>1.3333333333333333</v>
      </c>
      <c r="H22" s="44" t="str">
        <f t="shared" si="4"/>
        <v>ผ่านเกณฑ์</v>
      </c>
      <c r="I22" s="39">
        <v>11</v>
      </c>
      <c r="J22" s="49" t="str">
        <f>ข้อมูลนักเรียน!B15</f>
        <v>เด็กชายศุภชัย  คำดี</v>
      </c>
      <c r="K22" s="39">
        <v>2</v>
      </c>
      <c r="L22" s="39">
        <v>2</v>
      </c>
      <c r="M22" s="39">
        <v>2</v>
      </c>
      <c r="N22" s="50">
        <f t="shared" si="2"/>
        <v>6</v>
      </c>
      <c r="O22" s="81">
        <f t="shared" si="3"/>
        <v>2</v>
      </c>
      <c r="P22" s="44" t="str">
        <f t="shared" si="5"/>
        <v>ดี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1</v>
      </c>
      <c r="E23" s="39">
        <v>2</v>
      </c>
      <c r="F23" s="50">
        <f t="shared" si="0"/>
        <v>4</v>
      </c>
      <c r="G23" s="81">
        <f t="shared" si="1"/>
        <v>1.3333333333333333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เด็กชายธีรพงษ์ สิงห์กระโทก</v>
      </c>
      <c r="K23" s="39">
        <v>1</v>
      </c>
      <c r="L23" s="39">
        <v>1</v>
      </c>
      <c r="M23" s="39">
        <v>1</v>
      </c>
      <c r="N23" s="50">
        <f t="shared" si="2"/>
        <v>3</v>
      </c>
      <c r="O23" s="81">
        <f t="shared" si="3"/>
        <v>1</v>
      </c>
      <c r="P23" s="44" t="str">
        <f t="shared" si="5"/>
        <v>ผ่านเกณฑ์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เด็กชายณวพล ชำนาญจิตร</v>
      </c>
      <c r="K24" s="39">
        <v>1</v>
      </c>
      <c r="L24" s="39">
        <v>1</v>
      </c>
      <c r="M24" s="39">
        <v>1</v>
      </c>
      <c r="N24" s="50">
        <f t="shared" si="2"/>
        <v>3</v>
      </c>
      <c r="O24" s="81">
        <f t="shared" si="3"/>
        <v>1</v>
      </c>
      <c r="P24" s="44" t="str">
        <f t="shared" si="5"/>
        <v>ผ่านเกณฑ์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39">
        <v>2</v>
      </c>
      <c r="E25" s="39">
        <v>1</v>
      </c>
      <c r="F25" s="50">
        <f t="shared" si="0"/>
        <v>4</v>
      </c>
      <c r="G25" s="81">
        <f t="shared" si="1"/>
        <v>1.3333333333333333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เด็กหญิงจันทัปปภา เกตุดอน</v>
      </c>
      <c r="K25" s="39">
        <v>1</v>
      </c>
      <c r="L25" s="39">
        <v>2</v>
      </c>
      <c r="M25" s="39">
        <v>1</v>
      </c>
      <c r="N25" s="50">
        <f t="shared" si="2"/>
        <v>4</v>
      </c>
      <c r="O25" s="81">
        <f t="shared" si="3"/>
        <v>1.3333333333333333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39">
        <v>2</v>
      </c>
      <c r="E26" s="39">
        <v>2</v>
      </c>
      <c r="F26" s="50">
        <f t="shared" si="0"/>
        <v>6</v>
      </c>
      <c r="G26" s="81">
        <f t="shared" si="1"/>
        <v>2</v>
      </c>
      <c r="H26" s="44" t="str">
        <f t="shared" si="4"/>
        <v>ดี</v>
      </c>
      <c r="I26" s="39">
        <v>15</v>
      </c>
      <c r="J26" s="49" t="str">
        <f>ข้อมูลนักเรียน!B19</f>
        <v>เด็กชายกิตติเจริญชัย หงษ์อ่อน</v>
      </c>
      <c r="K26" s="39">
        <v>2</v>
      </c>
      <c r="L26" s="39">
        <v>3</v>
      </c>
      <c r="M26" s="39">
        <v>2</v>
      </c>
      <c r="N26" s="50">
        <f t="shared" si="2"/>
        <v>7</v>
      </c>
      <c r="O26" s="81">
        <f t="shared" si="3"/>
        <v>2.3333333333333335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2</v>
      </c>
      <c r="D27" s="39">
        <v>2</v>
      </c>
      <c r="E27" s="39">
        <v>3</v>
      </c>
      <c r="F27" s="50">
        <f t="shared" si="0"/>
        <v>7</v>
      </c>
      <c r="G27" s="81">
        <f t="shared" si="1"/>
        <v>2.3333333333333335</v>
      </c>
      <c r="H27" s="44" t="str">
        <f t="shared" si="4"/>
        <v>ดี</v>
      </c>
      <c r="I27" s="39">
        <v>16</v>
      </c>
      <c r="J27" s="49" t="str">
        <f>ข้อมูลนักเรียน!B20</f>
        <v>เด็กชายณรงค์ฤทธิ์  ล้อมกระโทก</v>
      </c>
      <c r="K27" s="39">
        <v>3</v>
      </c>
      <c r="L27" s="39">
        <v>3</v>
      </c>
      <c r="M27" s="39">
        <v>2</v>
      </c>
      <c r="N27" s="50">
        <f t="shared" si="2"/>
        <v>8</v>
      </c>
      <c r="O27" s="81">
        <f t="shared" si="3"/>
        <v>2.6666666666666665</v>
      </c>
      <c r="P27" s="44" t="str">
        <f t="shared" si="5"/>
        <v>ดีเยี่ยม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2</v>
      </c>
      <c r="D28" s="39">
        <v>3</v>
      </c>
      <c r="E28" s="39">
        <v>3</v>
      </c>
      <c r="F28" s="50">
        <f t="shared" si="0"/>
        <v>8</v>
      </c>
      <c r="G28" s="81">
        <f t="shared" si="1"/>
        <v>2.6666666666666665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เด็กหญิงณัฐนิกา  รังกระโทก</v>
      </c>
      <c r="K28" s="39">
        <v>3</v>
      </c>
      <c r="L28" s="39">
        <v>3</v>
      </c>
      <c r="M28" s="39">
        <v>3</v>
      </c>
      <c r="N28" s="50">
        <f t="shared" si="2"/>
        <v>9</v>
      </c>
      <c r="O28" s="81">
        <f t="shared" si="3"/>
        <v>3</v>
      </c>
      <c r="P28" s="44" t="str">
        <f t="shared" si="5"/>
        <v>ดีเยี่ยม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1</v>
      </c>
      <c r="D29" s="39">
        <v>2</v>
      </c>
      <c r="E29" s="39">
        <v>1</v>
      </c>
      <c r="F29" s="50">
        <f t="shared" si="0"/>
        <v>4</v>
      </c>
      <c r="G29" s="81">
        <f t="shared" si="1"/>
        <v>1.3333333333333333</v>
      </c>
      <c r="H29" s="44" t="str">
        <f t="shared" si="4"/>
        <v>ผ่านเกณฑ์</v>
      </c>
      <c r="I29" s="39">
        <v>18</v>
      </c>
      <c r="J29" s="49" t="str">
        <f>ข้อมูลนักเรียน!B22</f>
        <v>เด็กชายพรเพชร  แสงดี</v>
      </c>
      <c r="K29" s="39">
        <v>2</v>
      </c>
      <c r="L29" s="39">
        <v>3</v>
      </c>
      <c r="M29" s="39">
        <v>2</v>
      </c>
      <c r="N29" s="50">
        <f t="shared" si="2"/>
        <v>7</v>
      </c>
      <c r="O29" s="81">
        <f t="shared" si="3"/>
        <v>2.3333333333333335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เด็กชายอภินัท  คำภูมี</v>
      </c>
      <c r="K30" s="39">
        <v>3</v>
      </c>
      <c r="L30" s="39">
        <v>3</v>
      </c>
      <c r="M30" s="39">
        <v>3</v>
      </c>
      <c r="N30" s="50">
        <f t="shared" si="2"/>
        <v>9</v>
      </c>
      <c r="O30" s="81">
        <f t="shared" si="3"/>
        <v>3</v>
      </c>
      <c r="P30" s="44" t="str">
        <f t="shared" si="5"/>
        <v>ดีเยี่ยม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1</v>
      </c>
      <c r="D31" s="39">
        <v>1</v>
      </c>
      <c r="E31" s="39">
        <v>1</v>
      </c>
      <c r="F31" s="50">
        <f t="shared" si="0"/>
        <v>3</v>
      </c>
      <c r="G31" s="81">
        <f t="shared" si="1"/>
        <v>1</v>
      </c>
      <c r="H31" s="44" t="str">
        <f t="shared" si="4"/>
        <v>ผ่านเกณฑ์</v>
      </c>
      <c r="I31" s="39">
        <v>20</v>
      </c>
      <c r="J31" s="49" t="str">
        <f>ข้อมูลนักเรียน!B24</f>
        <v>เด็กหญิงอริสา  รสกระโทก</v>
      </c>
      <c r="K31" s="39">
        <v>1</v>
      </c>
      <c r="L31" s="39">
        <v>1</v>
      </c>
      <c r="M31" s="39">
        <v>1</v>
      </c>
      <c r="N31" s="50">
        <f t="shared" si="2"/>
        <v>3</v>
      </c>
      <c r="O31" s="81">
        <f t="shared" si="3"/>
        <v>1</v>
      </c>
      <c r="P31" s="44" t="str">
        <f t="shared" si="5"/>
        <v>ผ่านเกณฑ์</v>
      </c>
    </row>
    <row r="32" spans="1:16" ht="27.75" customHeight="1" x14ac:dyDescent="0.55000000000000004">
      <c r="A32" s="39">
        <v>21</v>
      </c>
      <c r="B32" s="49"/>
      <c r="C32" s="39"/>
      <c r="D32" s="39"/>
      <c r="E32" s="39"/>
      <c r="F32" s="50"/>
      <c r="G32" s="81"/>
      <c r="H32" s="44"/>
      <c r="I32" s="39"/>
      <c r="J32" s="49"/>
      <c r="K32" s="39"/>
      <c r="L32" s="39"/>
      <c r="M32" s="39"/>
      <c r="N32" s="50"/>
      <c r="O32" s="81"/>
      <c r="P32" s="44"/>
    </row>
    <row r="33" spans="1:16" ht="27.75" customHeight="1" x14ac:dyDescent="0.55000000000000004">
      <c r="A33" s="39">
        <v>22</v>
      </c>
      <c r="B33" s="49"/>
      <c r="C33" s="39"/>
      <c r="D33" s="39"/>
      <c r="E33" s="39"/>
      <c r="F33" s="50"/>
      <c r="G33" s="81"/>
      <c r="H33" s="44"/>
      <c r="I33" s="39"/>
      <c r="J33" s="49"/>
      <c r="K33" s="39"/>
      <c r="L33" s="39"/>
      <c r="M33" s="39"/>
      <c r="N33" s="50"/>
      <c r="O33" s="81"/>
      <c r="P33" s="44"/>
    </row>
    <row r="34" spans="1:16" ht="27.75" customHeight="1" x14ac:dyDescent="0.55000000000000004">
      <c r="A34" s="39">
        <v>23</v>
      </c>
      <c r="B34" s="49"/>
      <c r="C34" s="39"/>
      <c r="D34" s="39"/>
      <c r="E34" s="39"/>
      <c r="F34" s="50"/>
      <c r="G34" s="81"/>
      <c r="H34" s="44"/>
      <c r="I34" s="39"/>
      <c r="J34" s="49"/>
      <c r="K34" s="39"/>
      <c r="L34" s="39"/>
      <c r="M34" s="39"/>
      <c r="N34" s="50"/>
      <c r="O34" s="81"/>
      <c r="P34" s="44"/>
    </row>
    <row r="35" spans="1:16" ht="27.75" customHeight="1" x14ac:dyDescent="0.55000000000000004">
      <c r="A35" s="39">
        <v>24</v>
      </c>
      <c r="B35" s="49"/>
      <c r="C35" s="39"/>
      <c r="D35" s="39"/>
      <c r="E35" s="39"/>
      <c r="F35" s="50"/>
      <c r="G35" s="81"/>
      <c r="H35" s="44"/>
      <c r="I35" s="39"/>
      <c r="J35" s="49"/>
      <c r="K35" s="39"/>
      <c r="L35" s="39"/>
      <c r="M35" s="39"/>
      <c r="N35" s="50"/>
      <c r="O35" s="81"/>
      <c r="P35" s="44"/>
    </row>
    <row r="36" spans="1:16" ht="27.75" customHeight="1" x14ac:dyDescent="0.55000000000000004">
      <c r="A36" s="39">
        <v>25</v>
      </c>
      <c r="B36" s="49"/>
      <c r="C36" s="39"/>
      <c r="D36" s="39"/>
      <c r="E36" s="39"/>
      <c r="F36" s="50"/>
      <c r="G36" s="81"/>
      <c r="H36" s="44"/>
      <c r="I36" s="39"/>
      <c r="J36" s="49"/>
      <c r="K36" s="39"/>
      <c r="L36" s="39"/>
      <c r="M36" s="39"/>
      <c r="N36" s="50"/>
      <c r="O36" s="81"/>
      <c r="P36" s="44"/>
    </row>
    <row r="37" spans="1:16" ht="27.75" customHeight="1" x14ac:dyDescent="0.55000000000000004">
      <c r="A37" s="39">
        <v>26</v>
      </c>
      <c r="B37" s="49"/>
      <c r="C37" s="39"/>
      <c r="D37" s="39"/>
      <c r="E37" s="39"/>
      <c r="F37" s="50"/>
      <c r="G37" s="81"/>
      <c r="H37" s="44"/>
      <c r="I37" s="39"/>
      <c r="J37" s="49"/>
      <c r="K37" s="39"/>
      <c r="L37" s="39"/>
      <c r="M37" s="39"/>
      <c r="N37" s="50"/>
      <c r="O37" s="81"/>
      <c r="P37" s="44"/>
    </row>
    <row r="38" spans="1:16" ht="27.75" customHeight="1" x14ac:dyDescent="0.55000000000000004">
      <c r="A38" s="39">
        <v>27</v>
      </c>
      <c r="B38" s="49"/>
      <c r="C38" s="39"/>
      <c r="D38" s="39"/>
      <c r="E38" s="39"/>
      <c r="F38" s="50"/>
      <c r="G38" s="81"/>
      <c r="H38" s="44"/>
      <c r="I38" s="39"/>
      <c r="J38" s="49"/>
      <c r="K38" s="39"/>
      <c r="L38" s="39"/>
      <c r="M38" s="39"/>
      <c r="N38" s="50"/>
      <c r="O38" s="81"/>
      <c r="P38" s="44"/>
    </row>
    <row r="39" spans="1:16" ht="27.75" customHeight="1" x14ac:dyDescent="0.55000000000000004">
      <c r="A39" s="39">
        <v>28</v>
      </c>
      <c r="B39" s="49"/>
      <c r="C39" s="39"/>
      <c r="D39" s="39"/>
      <c r="E39" s="39"/>
      <c r="F39" s="50"/>
      <c r="G39" s="81"/>
      <c r="H39" s="44"/>
      <c r="I39" s="39"/>
      <c r="J39" s="49"/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/>
      <c r="C40" s="39"/>
      <c r="D40" s="39"/>
      <c r="E40" s="39"/>
      <c r="F40" s="50"/>
      <c r="G40" s="81"/>
      <c r="H40" s="44"/>
      <c r="I40" s="39"/>
      <c r="J40" s="49"/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/>
      <c r="C41" s="39"/>
      <c r="D41" s="39"/>
      <c r="E41" s="39"/>
      <c r="F41" s="50"/>
      <c r="G41" s="81"/>
      <c r="H41" s="44"/>
      <c r="I41" s="39"/>
      <c r="J41" s="49"/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/>
      <c r="C42" s="39"/>
      <c r="D42" s="39"/>
      <c r="E42" s="39"/>
      <c r="F42" s="50"/>
      <c r="G42" s="81"/>
      <c r="H42" s="44"/>
      <c r="I42" s="39"/>
      <c r="J42" s="49"/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1.8333333333333333</v>
      </c>
      <c r="G44" s="170"/>
      <c r="H44" s="170"/>
      <c r="I44" s="170" t="s">
        <v>58</v>
      </c>
      <c r="J44" s="170"/>
      <c r="K44" s="170"/>
      <c r="L44" s="170"/>
      <c r="M44" s="170"/>
      <c r="N44" s="171">
        <f>AVERAGE(O12:O43)</f>
        <v>1.95</v>
      </c>
      <c r="O44" s="170"/>
      <c r="P44" s="170"/>
    </row>
    <row r="45" spans="1:16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  <c r="I45" s="172" t="s">
        <v>46</v>
      </c>
      <c r="J45" s="172"/>
      <c r="K45" s="172"/>
      <c r="L45" s="172"/>
      <c r="M45" s="172"/>
      <c r="N45" s="172" t="str">
        <f>IF(N44&gt;=2.5,"ดีเยี่ยม",IF(N44&gt;=1.5,"ดี",IF(N44&gt;=1,"ผ่านเกณฑ์",IF(N44&gt;=0,"ไม่ผ่านเกณฑ์"))))</f>
        <v>ดี</v>
      </c>
      <c r="O45" s="172"/>
      <c r="P45" s="172"/>
    </row>
    <row r="46" spans="1:16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COUNTIF(H12:H43,H53)</f>
        <v>4</v>
      </c>
      <c r="I46" s="62"/>
      <c r="J46" s="62"/>
      <c r="K46" s="62"/>
      <c r="L46" s="62"/>
      <c r="M46" s="169" t="s">
        <v>49</v>
      </c>
      <c r="N46" s="169"/>
      <c r="O46" s="169"/>
      <c r="P46" s="57">
        <f>COUNTIF(P12:P43,H53)</f>
        <v>6</v>
      </c>
    </row>
    <row r="47" spans="1:16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COUNTIF(H12:H43,H54)</f>
        <v>7</v>
      </c>
      <c r="I47" s="62"/>
      <c r="J47" s="62"/>
      <c r="K47" s="62"/>
      <c r="L47" s="62"/>
      <c r="M47" s="169" t="s">
        <v>51</v>
      </c>
      <c r="N47" s="169"/>
      <c r="O47" s="169"/>
      <c r="P47" s="57">
        <f>COUNTIF(P12:P43,H54)</f>
        <v>5</v>
      </c>
    </row>
    <row r="48" spans="1:16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COUNTIF(H12:H43,H55)</f>
        <v>9</v>
      </c>
      <c r="I48" s="62"/>
      <c r="J48" s="62"/>
      <c r="K48" s="62"/>
      <c r="L48" s="62"/>
      <c r="M48" s="169" t="s">
        <v>53</v>
      </c>
      <c r="N48" s="169"/>
      <c r="O48" s="169"/>
      <c r="P48" s="57">
        <f>COUNTIF(P12:P43,H55)</f>
        <v>9</v>
      </c>
    </row>
    <row r="49" spans="1:16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COUNTIF(H12:H43,H56)</f>
        <v>0</v>
      </c>
      <c r="I49" s="62"/>
      <c r="J49" s="62"/>
      <c r="K49" s="62"/>
      <c r="L49" s="62"/>
      <c r="M49" s="169" t="s">
        <v>55</v>
      </c>
      <c r="N49" s="169"/>
      <c r="O49" s="169"/>
      <c r="P49" s="57">
        <f>COUNTIF(P12:P43,H56)</f>
        <v>0</v>
      </c>
    </row>
    <row r="50" spans="1:16" x14ac:dyDescent="0.55000000000000004">
      <c r="B50" s="173" t="s">
        <v>59</v>
      </c>
      <c r="C50" s="173"/>
      <c r="E50" s="173" t="s">
        <v>59</v>
      </c>
      <c r="F50" s="173"/>
      <c r="G50" s="173"/>
      <c r="J50" s="173" t="s">
        <v>59</v>
      </c>
      <c r="K50" s="173"/>
      <c r="M50" s="173" t="s">
        <v>59</v>
      </c>
      <c r="N50" s="173"/>
      <c r="O50" s="173"/>
    </row>
    <row r="51" spans="1:16" x14ac:dyDescent="0.55000000000000004">
      <c r="B51" s="128" t="str">
        <f>ข้อมูลพื้นฐาน!D8</f>
        <v>(นางภัทรจิดาภา  กินนารี)</v>
      </c>
      <c r="C51" s="128"/>
      <c r="E51" s="128" t="str">
        <f>ข้อมูลพื้นฐาน!D10</f>
        <v>(นายสุนันท์  จงใจกลาง)</v>
      </c>
      <c r="F51" s="128"/>
      <c r="G51" s="128"/>
      <c r="J51" s="128" t="str">
        <f>ข้อมูลพื้นฐาน!D8</f>
        <v>(นางภัทรจิดาภา  กินนารี)</v>
      </c>
      <c r="K51" s="128"/>
      <c r="M51" s="128" t="str">
        <f>ข้อมูลพื้นฐาน!D10</f>
        <v>(นายสุนันท์  จงใจกลาง)</v>
      </c>
      <c r="N51" s="128"/>
      <c r="O51" s="128"/>
    </row>
    <row r="52" spans="1:16" x14ac:dyDescent="0.55000000000000004">
      <c r="B52" s="128" t="s">
        <v>20</v>
      </c>
      <c r="C52" s="128"/>
      <c r="E52" s="128" t="s">
        <v>23</v>
      </c>
      <c r="F52" s="128"/>
      <c r="G52" s="128"/>
      <c r="J52" s="128" t="s">
        <v>20</v>
      </c>
      <c r="K52" s="128"/>
      <c r="M52" s="128" t="s">
        <v>23</v>
      </c>
      <c r="N52" s="128"/>
      <c r="O52" s="128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4">
    <mergeCell ref="A1:H1"/>
    <mergeCell ref="I1:P1"/>
    <mergeCell ref="A2:C2"/>
    <mergeCell ref="E2:H2"/>
    <mergeCell ref="I2:K2"/>
    <mergeCell ref="M2:P2"/>
    <mergeCell ref="A3:H3"/>
    <mergeCell ref="I3:P3"/>
    <mergeCell ref="A4:H4"/>
    <mergeCell ref="I4:P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L6:L11"/>
    <mergeCell ref="M6:M11"/>
    <mergeCell ref="N6:N11"/>
    <mergeCell ref="O6:O11"/>
    <mergeCell ref="P6:P11"/>
    <mergeCell ref="A44:E44"/>
    <mergeCell ref="F44:H44"/>
    <mergeCell ref="I44:M44"/>
    <mergeCell ref="N44:P44"/>
    <mergeCell ref="K6:K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</mergeCells>
  <pageMargins left="0.86614173228346458" right="0.55118110236220474" top="0.64" bottom="0.44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R57"/>
  <sheetViews>
    <sheetView view="pageBreakPreview" topLeftCell="A29" zoomScale="77" zoomScaleNormal="100" zoomScaleSheetLayoutView="77" workbookViewId="0">
      <selection activeCell="C37" sqref="C37"/>
    </sheetView>
  </sheetViews>
  <sheetFormatPr defaultRowHeight="24" x14ac:dyDescent="0.55000000000000004"/>
  <cols>
    <col min="1" max="1" width="7.75" style="1" customWidth="1"/>
    <col min="2" max="2" width="31.375" style="1" customWidth="1"/>
    <col min="3" max="3" width="17.5" style="1" customWidth="1"/>
    <col min="4" max="4" width="13.875" style="1" customWidth="1"/>
    <col min="5" max="5" width="16.875" style="1" customWidth="1"/>
    <col min="6" max="6" width="10.875" style="1" customWidth="1"/>
    <col min="7" max="7" width="10.625" style="2" customWidth="1"/>
    <col min="8" max="8" width="13.75" style="1" customWidth="1"/>
  </cols>
  <sheetData>
    <row r="1" spans="1:18" x14ac:dyDescent="0.2">
      <c r="A1" s="174" t="s">
        <v>148</v>
      </c>
      <c r="B1" s="174"/>
      <c r="C1" s="174"/>
      <c r="D1" s="174"/>
      <c r="E1" s="174"/>
      <c r="F1" s="174"/>
      <c r="G1" s="174"/>
      <c r="H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5"/>
      <c r="D2" s="174" t="str">
        <f>ข้อมูลพื้นฐาน!D6</f>
        <v>ปีการศึกษา 2565</v>
      </c>
      <c r="E2" s="174"/>
      <c r="F2" s="75"/>
      <c r="G2" s="75"/>
      <c r="H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</row>
    <row r="4" spans="1:18" x14ac:dyDescent="0.2">
      <c r="A4" s="178" t="s">
        <v>77</v>
      </c>
      <c r="B4" s="178"/>
      <c r="C4" s="178"/>
      <c r="D4" s="178"/>
      <c r="E4" s="178"/>
      <c r="F4" s="178"/>
      <c r="G4" s="178"/>
      <c r="H4" s="178"/>
    </row>
    <row r="5" spans="1:18" x14ac:dyDescent="0.2">
      <c r="A5" s="61" t="s">
        <v>78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6.45" customHeight="1" x14ac:dyDescent="0.2">
      <c r="A6" s="145" t="s">
        <v>43</v>
      </c>
      <c r="B6" s="146" t="s">
        <v>27</v>
      </c>
      <c r="C6" s="139" t="s">
        <v>79</v>
      </c>
      <c r="D6" s="139" t="s">
        <v>80</v>
      </c>
      <c r="E6" s="139" t="s">
        <v>81</v>
      </c>
      <c r="F6" s="136" t="s">
        <v>44</v>
      </c>
      <c r="G6" s="137" t="s">
        <v>45</v>
      </c>
      <c r="H6" s="138" t="s">
        <v>46</v>
      </c>
    </row>
    <row r="7" spans="1:18" ht="26.45" customHeight="1" x14ac:dyDescent="0.2">
      <c r="A7" s="145"/>
      <c r="B7" s="146"/>
      <c r="C7" s="139"/>
      <c r="D7" s="139"/>
      <c r="E7" s="139"/>
      <c r="F7" s="136"/>
      <c r="G7" s="137"/>
      <c r="H7" s="138"/>
    </row>
    <row r="8" spans="1:18" ht="26.45" customHeight="1" x14ac:dyDescent="0.2">
      <c r="A8" s="145"/>
      <c r="B8" s="146"/>
      <c r="C8" s="139"/>
      <c r="D8" s="139"/>
      <c r="E8" s="139"/>
      <c r="F8" s="136"/>
      <c r="G8" s="137"/>
      <c r="H8" s="138"/>
    </row>
    <row r="9" spans="1:18" ht="26.45" customHeight="1" x14ac:dyDescent="0.2">
      <c r="A9" s="145"/>
      <c r="B9" s="146"/>
      <c r="C9" s="139"/>
      <c r="D9" s="139"/>
      <c r="E9" s="139"/>
      <c r="F9" s="136"/>
      <c r="G9" s="137"/>
      <c r="H9" s="138"/>
    </row>
    <row r="10" spans="1:18" ht="26.45" customHeight="1" x14ac:dyDescent="0.2">
      <c r="A10" s="145"/>
      <c r="B10" s="146"/>
      <c r="C10" s="139"/>
      <c r="D10" s="139"/>
      <c r="E10" s="139"/>
      <c r="F10" s="136"/>
      <c r="G10" s="137"/>
      <c r="H10" s="138"/>
    </row>
    <row r="11" spans="1:18" ht="26.45" customHeight="1" x14ac:dyDescent="0.2">
      <c r="A11" s="145"/>
      <c r="B11" s="146"/>
      <c r="C11" s="139"/>
      <c r="D11" s="139"/>
      <c r="E11" s="139"/>
      <c r="F11" s="136"/>
      <c r="G11" s="137"/>
      <c r="H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2 ตัวชี้วัดข้อที่ 1'!C12+'สมรรถนะที่ 2 ตัวชี้วัดข้อที่ 1'!K12)/2</f>
        <v>2</v>
      </c>
      <c r="D12" s="39">
        <f>('สมรรถนะที่ 2 ตัวชี้วัดข้อที่ 1'!D12+'สมรรถนะที่ 2 ตัวชี้วัดข้อที่ 1'!L12)/2</f>
        <v>1.5</v>
      </c>
      <c r="E12" s="39">
        <f>('สมรรถนะที่ 2 ตัวชี้วัดข้อที่ 1'!E12+'สมรรถนะที่ 2 ตัวชี้วัดข้อที่ 1'!M12)/2</f>
        <v>1</v>
      </c>
      <c r="F12" s="50">
        <f>('สมรรถนะที่ 2 ตัวชี้วัดข้อที่ 1'!F12+'สมรรถนะที่ 2 ตัวชี้วัดข้อที่ 1'!N12)/2</f>
        <v>4.5</v>
      </c>
      <c r="G12" s="81">
        <f>('สมรรถนะที่ 2 ตัวชี้วัดข้อที่ 1'!G12+'สมรรถนะที่ 2 ตัวชี้วัดข้อที่ 1'!O12)/2</f>
        <v>1.5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2 ตัวชี้วัดข้อที่ 1'!C13+'สมรรถนะที่ 2 ตัวชี้วัดข้อที่ 1'!K13)/2</f>
        <v>2</v>
      </c>
      <c r="D13" s="39">
        <f>('สมรรถนะที่ 2 ตัวชี้วัดข้อที่ 1'!D13+'สมรรถนะที่ 2 ตัวชี้วัดข้อที่ 1'!L13)/2</f>
        <v>2.5</v>
      </c>
      <c r="E13" s="39">
        <f>('สมรรถนะที่ 2 ตัวชี้วัดข้อที่ 1'!E13+'สมรรถนะที่ 2 ตัวชี้วัดข้อที่ 1'!M13)/2</f>
        <v>1.5</v>
      </c>
      <c r="F13" s="50">
        <f>('สมรรถนะที่ 2 ตัวชี้วัดข้อที่ 1'!F13+'สมรรถนะที่ 2 ตัวชี้วัดข้อที่ 1'!N13)/2</f>
        <v>6</v>
      </c>
      <c r="G13" s="81">
        <f>('สมรรถนะที่ 2 ตัวชี้วัดข้อที่ 1'!G13+'สมรรถนะที่ 2 ตัวชี้วัดข้อที่ 1'!O13)/2</f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2 ตัวชี้วัดข้อที่ 1'!C14+'สมรรถนะที่ 2 ตัวชี้วัดข้อที่ 1'!K14)/2</f>
        <v>3</v>
      </c>
      <c r="D14" s="39">
        <f>('สมรรถนะที่ 2 ตัวชี้วัดข้อที่ 1'!D14+'สมรรถนะที่ 2 ตัวชี้วัดข้อที่ 1'!L14)/2</f>
        <v>3</v>
      </c>
      <c r="E14" s="39">
        <f>('สมรรถนะที่ 2 ตัวชี้วัดข้อที่ 1'!E14+'สมรรถนะที่ 2 ตัวชี้วัดข้อที่ 1'!M14)/2</f>
        <v>3</v>
      </c>
      <c r="F14" s="50">
        <f>('สมรรถนะที่ 2 ตัวชี้วัดข้อที่ 1'!F14+'สมรรถนะที่ 2 ตัวชี้วัดข้อที่ 1'!N14)/2</f>
        <v>9</v>
      </c>
      <c r="G14" s="81">
        <f>('สมรรถนะที่ 2 ตัวชี้วัดข้อที่ 1'!G14+'สมรรถนะที่ 2 ตัวชี้วัดข้อที่ 1'!O14)/2</f>
        <v>3</v>
      </c>
      <c r="H14" s="44" t="str">
        <f t="shared" ref="H14:H31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2 ตัวชี้วัดข้อที่ 1'!C15+'สมรรถนะที่ 2 ตัวชี้วัดข้อที่ 1'!K15)/2</f>
        <v>2.5</v>
      </c>
      <c r="D15" s="39">
        <f>('สมรรถนะที่ 2 ตัวชี้วัดข้อที่ 1'!D15+'สมรรถนะที่ 2 ตัวชี้วัดข้อที่ 1'!L15)/2</f>
        <v>3</v>
      </c>
      <c r="E15" s="39">
        <f>('สมรรถนะที่ 2 ตัวชี้วัดข้อที่ 1'!E15+'สมรรถนะที่ 2 ตัวชี้วัดข้อที่ 1'!M15)/2</f>
        <v>3</v>
      </c>
      <c r="F15" s="50">
        <f>('สมรรถนะที่ 2 ตัวชี้วัดข้อที่ 1'!F15+'สมรรถนะที่ 2 ตัวชี้วัดข้อที่ 1'!N15)/2</f>
        <v>8.5</v>
      </c>
      <c r="G15" s="81">
        <f>('สมรรถนะที่ 2 ตัวชี้วัดข้อที่ 1'!G15+'สมรรถนะที่ 2 ตัวชี้วัดข้อที่ 1'!O15)/2</f>
        <v>2.833333333333333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2 ตัวชี้วัดข้อที่ 1'!C16+'สมรรถนะที่ 2 ตัวชี้วัดข้อที่ 1'!K16)/2</f>
        <v>2.5</v>
      </c>
      <c r="D16" s="39">
        <f>('สมรรถนะที่ 2 ตัวชี้วัดข้อที่ 1'!D16+'สมรรถนะที่ 2 ตัวชี้วัดข้อที่ 1'!L16)/2</f>
        <v>2.5</v>
      </c>
      <c r="E16" s="39">
        <f>('สมรรถนะที่ 2 ตัวชี้วัดข้อที่ 1'!E16+'สมรรถนะที่ 2 ตัวชี้วัดข้อที่ 1'!M16)/2</f>
        <v>3</v>
      </c>
      <c r="F16" s="50">
        <f>('สมรรถนะที่ 2 ตัวชี้วัดข้อที่ 1'!F16+'สมรรถนะที่ 2 ตัวชี้วัดข้อที่ 1'!N16)/2</f>
        <v>8</v>
      </c>
      <c r="G16" s="81">
        <f>('สมรรถนะที่ 2 ตัวชี้วัดข้อที่ 1'!G16+'สมรรถนะที่ 2 ตัวชี้วัดข้อที่ 1'!O16)/2</f>
        <v>2.666666666666667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2 ตัวชี้วัดข้อที่ 1'!C17+'สมรรถนะที่ 2 ตัวชี้วัดข้อที่ 1'!K17)/2</f>
        <v>2</v>
      </c>
      <c r="D17" s="39">
        <f>('สมรรถนะที่ 2 ตัวชี้วัดข้อที่ 1'!D17+'สมรรถนะที่ 2 ตัวชี้วัดข้อที่ 1'!L17)/2</f>
        <v>1.5</v>
      </c>
      <c r="E17" s="39">
        <f>('สมรรถนะที่ 2 ตัวชี้วัดข้อที่ 1'!E17+'สมรรถนะที่ 2 ตัวชี้วัดข้อที่ 1'!M17)/2</f>
        <v>1</v>
      </c>
      <c r="F17" s="50">
        <f>('สมรรถนะที่ 2 ตัวชี้วัดข้อที่ 1'!F17+'สมรรถนะที่ 2 ตัวชี้วัดข้อที่ 1'!N17)/2</f>
        <v>4.5</v>
      </c>
      <c r="G17" s="81">
        <f>('สมรรถนะที่ 2 ตัวชี้วัดข้อที่ 1'!G17+'สมรรถนะที่ 2 ตัวชี้วัดข้อที่ 1'!O17)/2</f>
        <v>1.5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2 ตัวชี้วัดข้อที่ 1'!C18+'สมรรถนะที่ 2 ตัวชี้วัดข้อที่ 1'!K18)/2</f>
        <v>1</v>
      </c>
      <c r="D18" s="39">
        <f>('สมรรถนะที่ 2 ตัวชี้วัดข้อที่ 1'!D18+'สมรรถนะที่ 2 ตัวชี้วัดข้อที่ 1'!L18)/2</f>
        <v>1.5</v>
      </c>
      <c r="E18" s="39">
        <f>('สมรรถนะที่ 2 ตัวชี้วัดข้อที่ 1'!E18+'สมรรถนะที่ 2 ตัวชี้วัดข้อที่ 1'!M18)/2</f>
        <v>1</v>
      </c>
      <c r="F18" s="50">
        <f>('สมรรถนะที่ 2 ตัวชี้วัดข้อที่ 1'!F18+'สมรรถนะที่ 2 ตัวชี้วัดข้อที่ 1'!N18)/2</f>
        <v>3.5</v>
      </c>
      <c r="G18" s="81">
        <f>('สมรรถนะที่ 2 ตัวชี้วัดข้อที่ 1'!G18+'สมรรถนะที่ 2 ตัวชี้วัดข้อที่ 1'!O18)/2</f>
        <v>1.1666666666666665</v>
      </c>
      <c r="H18" s="44" t="str">
        <f t="shared" si="0"/>
        <v>ผ่านเกณฑ์</v>
      </c>
    </row>
    <row r="19" spans="1:8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2 ตัวชี้วัดข้อที่ 1'!C19+'สมรรถนะที่ 2 ตัวชี้วัดข้อที่ 1'!K19)/2</f>
        <v>1.5</v>
      </c>
      <c r="D19" s="39">
        <f>('สมรรถนะที่ 2 ตัวชี้วัดข้อที่ 1'!D19+'สมรรถนะที่ 2 ตัวชี้วัดข้อที่ 1'!L19)/2</f>
        <v>1.5</v>
      </c>
      <c r="E19" s="39">
        <f>('สมรรถนะที่ 2 ตัวชี้วัดข้อที่ 1'!E19+'สมรรถนะที่ 2 ตัวชี้วัดข้อที่ 1'!M19)/2</f>
        <v>1</v>
      </c>
      <c r="F19" s="50">
        <f>('สมรรถนะที่ 2 ตัวชี้วัดข้อที่ 1'!F19+'สมรรถนะที่ 2 ตัวชี้วัดข้อที่ 1'!N19)/2</f>
        <v>4</v>
      </c>
      <c r="G19" s="81">
        <f>('สมรรถนะที่ 2 ตัวชี้วัดข้อที่ 1'!G19+'สมรรถนะที่ 2 ตัวชี้วัดข้อที่ 1'!O19)/2</f>
        <v>1.3333333333333333</v>
      </c>
      <c r="H19" s="44" t="str">
        <f t="shared" si="0"/>
        <v>ผ่านเกณฑ์</v>
      </c>
    </row>
    <row r="20" spans="1:8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2 ตัวชี้วัดข้อที่ 1'!C20+'สมรรถนะที่ 2 ตัวชี้วัดข้อที่ 1'!K20)/2</f>
        <v>1</v>
      </c>
      <c r="D20" s="39">
        <f>('สมรรถนะที่ 2 ตัวชี้วัดข้อที่ 1'!D20+'สมรรถนะที่ 2 ตัวชี้วัดข้อที่ 1'!L20)/2</f>
        <v>2</v>
      </c>
      <c r="E20" s="39">
        <f>('สมรรถนะที่ 2 ตัวชี้วัดข้อที่ 1'!E20+'สมรรถนะที่ 2 ตัวชี้วัดข้อที่ 1'!M20)/2</f>
        <v>1</v>
      </c>
      <c r="F20" s="50">
        <f>('สมรรถนะที่ 2 ตัวชี้วัดข้อที่ 1'!F20+'สมรรถนะที่ 2 ตัวชี้วัดข้อที่ 1'!N20)/2</f>
        <v>4</v>
      </c>
      <c r="G20" s="81">
        <f>('สมรรถนะที่ 2 ตัวชี้วัดข้อที่ 1'!G20+'สมรรถนะที่ 2 ตัวชี้วัดข้อที่ 1'!O20)/2</f>
        <v>1.3333333333333333</v>
      </c>
      <c r="H20" s="44" t="str">
        <f t="shared" si="0"/>
        <v>ผ่านเกณฑ์</v>
      </c>
    </row>
    <row r="21" spans="1:8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2 ตัวชี้วัดข้อที่ 1'!C21+'สมรรถนะที่ 2 ตัวชี้วัดข้อที่ 1'!K21)/2</f>
        <v>2</v>
      </c>
      <c r="D21" s="39">
        <f>('สมรรถนะที่ 2 ตัวชี้วัดข้อที่ 1'!D21+'สมรรถนะที่ 2 ตัวชี้วัดข้อที่ 1'!L21)/2</f>
        <v>2</v>
      </c>
      <c r="E21" s="39">
        <f>('สมรรถนะที่ 2 ตัวชี้วัดข้อที่ 1'!E21+'สมรรถนะที่ 2 ตัวชี้วัดข้อที่ 1'!M21)/2</f>
        <v>2</v>
      </c>
      <c r="F21" s="50">
        <f>('สมรรถนะที่ 2 ตัวชี้วัดข้อที่ 1'!F21+'สมรรถนะที่ 2 ตัวชี้วัดข้อที่ 1'!N21)/2</f>
        <v>6</v>
      </c>
      <c r="G21" s="81">
        <f>('สมรรถนะที่ 2 ตัวชี้วัดข้อที่ 1'!G21+'สมรรถนะที่ 2 ตัวชี้วัดข้อที่ 1'!O21)/2</f>
        <v>2</v>
      </c>
      <c r="H21" s="44" t="str">
        <f t="shared" si="0"/>
        <v>ดี</v>
      </c>
    </row>
    <row r="22" spans="1:8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2 ตัวชี้วัดข้อที่ 1'!C22+'สมรรถนะที่ 2 ตัวชี้วัดข้อที่ 1'!K22)/2</f>
        <v>1.5</v>
      </c>
      <c r="D22" s="39">
        <f>('สมรรถนะที่ 2 ตัวชี้วัดข้อที่ 1'!D22+'สมรรถนะที่ 2 ตัวชี้วัดข้อที่ 1'!L22)/2</f>
        <v>2</v>
      </c>
      <c r="E22" s="39">
        <f>('สมรรถนะที่ 2 ตัวชี้วัดข้อที่ 1'!E22+'สมรรถนะที่ 2 ตัวชี้วัดข้อที่ 1'!M22)/2</f>
        <v>1.5</v>
      </c>
      <c r="F22" s="50">
        <f>('สมรรถนะที่ 2 ตัวชี้วัดข้อที่ 1'!F22+'สมรรถนะที่ 2 ตัวชี้วัดข้อที่ 1'!N22)/2</f>
        <v>5</v>
      </c>
      <c r="G22" s="81">
        <f>('สมรรถนะที่ 2 ตัวชี้วัดข้อที่ 1'!G22+'สมรรถนะที่ 2 ตัวชี้วัดข้อที่ 1'!O22)/2</f>
        <v>1.6666666666666665</v>
      </c>
      <c r="H22" s="44" t="str">
        <f t="shared" si="0"/>
        <v>ดี</v>
      </c>
    </row>
    <row r="23" spans="1:8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2 ตัวชี้วัดข้อที่ 1'!C23+'สมรรถนะที่ 2 ตัวชี้วัดข้อที่ 1'!K23)/2</f>
        <v>1</v>
      </c>
      <c r="D23" s="39">
        <f>('สมรรถนะที่ 2 ตัวชี้วัดข้อที่ 1'!D23+'สมรรถนะที่ 2 ตัวชี้วัดข้อที่ 1'!L23)/2</f>
        <v>1</v>
      </c>
      <c r="E23" s="39">
        <f>('สมรรถนะที่ 2 ตัวชี้วัดข้อที่ 1'!E23+'สมรรถนะที่ 2 ตัวชี้วัดข้อที่ 1'!M23)/2</f>
        <v>1.5</v>
      </c>
      <c r="F23" s="50">
        <f>('สมรรถนะที่ 2 ตัวชี้วัดข้อที่ 1'!F23+'สมรรถนะที่ 2 ตัวชี้วัดข้อที่ 1'!N23)/2</f>
        <v>3.5</v>
      </c>
      <c r="G23" s="81">
        <f>('สมรรถนะที่ 2 ตัวชี้วัดข้อที่ 1'!G23+'สมรรถนะที่ 2 ตัวชี้วัดข้อที่ 1'!O23)/2</f>
        <v>1.1666666666666665</v>
      </c>
      <c r="H23" s="44" t="str">
        <f t="shared" si="0"/>
        <v>ผ่านเกณฑ์</v>
      </c>
    </row>
    <row r="24" spans="1:8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2 ตัวชี้วัดข้อที่ 1'!C24+'สมรรถนะที่ 2 ตัวชี้วัดข้อที่ 1'!K24)/2</f>
        <v>1</v>
      </c>
      <c r="D24" s="39">
        <f>('สมรรถนะที่ 2 ตัวชี้วัดข้อที่ 1'!D24+'สมรรถนะที่ 2 ตัวชี้วัดข้อที่ 1'!L24)/2</f>
        <v>1</v>
      </c>
      <c r="E24" s="39">
        <f>('สมรรถนะที่ 2 ตัวชี้วัดข้อที่ 1'!E24+'สมรรถนะที่ 2 ตัวชี้วัดข้อที่ 1'!M24)/2</f>
        <v>1</v>
      </c>
      <c r="F24" s="50">
        <f>('สมรรถนะที่ 2 ตัวชี้วัดข้อที่ 1'!F24+'สมรรถนะที่ 2 ตัวชี้วัดข้อที่ 1'!N24)/2</f>
        <v>3</v>
      </c>
      <c r="G24" s="81">
        <f>('สมรรถนะที่ 2 ตัวชี้วัดข้อที่ 1'!G24+'สมรรถนะที่ 2 ตัวชี้วัดข้อที่ 1'!O24)/2</f>
        <v>1</v>
      </c>
      <c r="H24" s="44" t="str">
        <f t="shared" si="0"/>
        <v>ผ่านเกณฑ์</v>
      </c>
    </row>
    <row r="25" spans="1:8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2 ตัวชี้วัดข้อที่ 1'!C25+'สมรรถนะที่ 2 ตัวชี้วัดข้อที่ 1'!K25)/2</f>
        <v>1</v>
      </c>
      <c r="D25" s="39">
        <f>('สมรรถนะที่ 2 ตัวชี้วัดข้อที่ 1'!D25+'สมรรถนะที่ 2 ตัวชี้วัดข้อที่ 1'!L25)/2</f>
        <v>2</v>
      </c>
      <c r="E25" s="39">
        <f>('สมรรถนะที่ 2 ตัวชี้วัดข้อที่ 1'!E25+'สมรรถนะที่ 2 ตัวชี้วัดข้อที่ 1'!M25)/2</f>
        <v>1</v>
      </c>
      <c r="F25" s="50">
        <f>('สมรรถนะที่ 2 ตัวชี้วัดข้อที่ 1'!F25+'สมรรถนะที่ 2 ตัวชี้วัดข้อที่ 1'!N25)/2</f>
        <v>4</v>
      </c>
      <c r="G25" s="81">
        <f>('สมรรถนะที่ 2 ตัวชี้วัดข้อที่ 1'!G25+'สมรรถนะที่ 2 ตัวชี้วัดข้อที่ 1'!O25)/2</f>
        <v>1.3333333333333333</v>
      </c>
      <c r="H25" s="44" t="str">
        <f t="shared" si="0"/>
        <v>ผ่านเกณฑ์</v>
      </c>
    </row>
    <row r="26" spans="1:8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2 ตัวชี้วัดข้อที่ 1'!C26+'สมรรถนะที่ 2 ตัวชี้วัดข้อที่ 1'!K26)/2</f>
        <v>2</v>
      </c>
      <c r="D26" s="39">
        <f>('สมรรถนะที่ 2 ตัวชี้วัดข้อที่ 1'!D26+'สมรรถนะที่ 2 ตัวชี้วัดข้อที่ 1'!L26)/2</f>
        <v>2.5</v>
      </c>
      <c r="E26" s="39">
        <f>('สมรรถนะที่ 2 ตัวชี้วัดข้อที่ 1'!E26+'สมรรถนะที่ 2 ตัวชี้วัดข้อที่ 1'!M26)/2</f>
        <v>2</v>
      </c>
      <c r="F26" s="50">
        <f>('สมรรถนะที่ 2 ตัวชี้วัดข้อที่ 1'!F26+'สมรรถนะที่ 2 ตัวชี้วัดข้อที่ 1'!N26)/2</f>
        <v>6.5</v>
      </c>
      <c r="G26" s="81">
        <f>('สมรรถนะที่ 2 ตัวชี้วัดข้อที่ 1'!G26+'สมรรถนะที่ 2 ตัวชี้วัดข้อที่ 1'!O26)/2</f>
        <v>2.166666666666667</v>
      </c>
      <c r="H26" s="44" t="str">
        <f t="shared" si="0"/>
        <v>ดี</v>
      </c>
    </row>
    <row r="27" spans="1:8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2 ตัวชี้วัดข้อที่ 1'!C27+'สมรรถนะที่ 2 ตัวชี้วัดข้อที่ 1'!K27)/2</f>
        <v>2.5</v>
      </c>
      <c r="D27" s="39">
        <f>('สมรรถนะที่ 2 ตัวชี้วัดข้อที่ 1'!D27+'สมรรถนะที่ 2 ตัวชี้วัดข้อที่ 1'!L27)/2</f>
        <v>2.5</v>
      </c>
      <c r="E27" s="39">
        <f>('สมรรถนะที่ 2 ตัวชี้วัดข้อที่ 1'!E27+'สมรรถนะที่ 2 ตัวชี้วัดข้อที่ 1'!M27)/2</f>
        <v>2.5</v>
      </c>
      <c r="F27" s="50">
        <f>('สมรรถนะที่ 2 ตัวชี้วัดข้อที่ 1'!F27+'สมรรถนะที่ 2 ตัวชี้วัดข้อที่ 1'!N27)/2</f>
        <v>7.5</v>
      </c>
      <c r="G27" s="81">
        <f>('สมรรถนะที่ 2 ตัวชี้วัดข้อที่ 1'!G27+'สมรรถนะที่ 2 ตัวชี้วัดข้อที่ 1'!O27)/2</f>
        <v>2.5</v>
      </c>
      <c r="H27" s="44" t="str">
        <f t="shared" si="0"/>
        <v>ดีเยี่ยม</v>
      </c>
    </row>
    <row r="28" spans="1:8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2 ตัวชี้วัดข้อที่ 1'!C28+'สมรรถนะที่ 2 ตัวชี้วัดข้อที่ 1'!K28)/2</f>
        <v>2.5</v>
      </c>
      <c r="D28" s="39">
        <f>('สมรรถนะที่ 2 ตัวชี้วัดข้อที่ 1'!D28+'สมรรถนะที่ 2 ตัวชี้วัดข้อที่ 1'!L28)/2</f>
        <v>3</v>
      </c>
      <c r="E28" s="39">
        <f>('สมรรถนะที่ 2 ตัวชี้วัดข้อที่ 1'!E28+'สมรรถนะที่ 2 ตัวชี้วัดข้อที่ 1'!M28)/2</f>
        <v>3</v>
      </c>
      <c r="F28" s="50">
        <f>('สมรรถนะที่ 2 ตัวชี้วัดข้อที่ 1'!F28+'สมรรถนะที่ 2 ตัวชี้วัดข้อที่ 1'!N28)/2</f>
        <v>8.5</v>
      </c>
      <c r="G28" s="81">
        <f>('สมรรถนะที่ 2 ตัวชี้วัดข้อที่ 1'!G28+'สมรรถนะที่ 2 ตัวชี้วัดข้อที่ 1'!O28)/2</f>
        <v>2.833333333333333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2 ตัวชี้วัดข้อที่ 1'!C29+'สมรรถนะที่ 2 ตัวชี้วัดข้อที่ 1'!K29)/2</f>
        <v>1.5</v>
      </c>
      <c r="D29" s="39">
        <f>('สมรรถนะที่ 2 ตัวชี้วัดข้อที่ 1'!D29+'สมรรถนะที่ 2 ตัวชี้วัดข้อที่ 1'!L29)/2</f>
        <v>2.5</v>
      </c>
      <c r="E29" s="39">
        <f>('สมรรถนะที่ 2 ตัวชี้วัดข้อที่ 1'!E29+'สมรรถนะที่ 2 ตัวชี้วัดข้อที่ 1'!M29)/2</f>
        <v>1.5</v>
      </c>
      <c r="F29" s="50">
        <f>('สมรรถนะที่ 2 ตัวชี้วัดข้อที่ 1'!F29+'สมรรถนะที่ 2 ตัวชี้วัดข้อที่ 1'!N29)/2</f>
        <v>5.5</v>
      </c>
      <c r="G29" s="81">
        <f>('สมรรถนะที่ 2 ตัวชี้วัดข้อที่ 1'!G29+'สมรรถนะที่ 2 ตัวชี้วัดข้อที่ 1'!O29)/2</f>
        <v>1.8333333333333335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2 ตัวชี้วัดข้อที่ 1'!C30+'สมรรถนะที่ 2 ตัวชี้วัดข้อที่ 1'!K30)/2</f>
        <v>3</v>
      </c>
      <c r="D30" s="39">
        <f>('สมรรถนะที่ 2 ตัวชี้วัดข้อที่ 1'!D30+'สมรรถนะที่ 2 ตัวชี้วัดข้อที่ 1'!L30)/2</f>
        <v>3</v>
      </c>
      <c r="E30" s="39">
        <f>('สมรรถนะที่ 2 ตัวชี้วัดข้อที่ 1'!E30+'สมรรถนะที่ 2 ตัวชี้วัดข้อที่ 1'!M30)/2</f>
        <v>3</v>
      </c>
      <c r="F30" s="50">
        <f>('สมรรถนะที่ 2 ตัวชี้วัดข้อที่ 1'!F30+'สมรรถนะที่ 2 ตัวชี้วัดข้อที่ 1'!N30)/2</f>
        <v>9</v>
      </c>
      <c r="G30" s="81">
        <f>('สมรรถนะที่ 2 ตัวชี้วัดข้อที่ 1'!G30+'สมรรถนะที่ 2 ตัวชี้วัดข้อที่ 1'!O30)/2</f>
        <v>3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2 ตัวชี้วัดข้อที่ 1'!C31+'สมรรถนะที่ 2 ตัวชี้วัดข้อที่ 1'!K31)/2</f>
        <v>1</v>
      </c>
      <c r="D31" s="39">
        <f>('สมรรถนะที่ 2 ตัวชี้วัดข้อที่ 1'!D31+'สมรรถนะที่ 2 ตัวชี้วัดข้อที่ 1'!L31)/2</f>
        <v>1</v>
      </c>
      <c r="E31" s="39">
        <f>('สมรรถนะที่ 2 ตัวชี้วัดข้อที่ 1'!E31+'สมรรถนะที่ 2 ตัวชี้วัดข้อที่ 1'!M31)/2</f>
        <v>1</v>
      </c>
      <c r="F31" s="50">
        <f>('สมรรถนะที่ 2 ตัวชี้วัดข้อที่ 1'!F31+'สมรรถนะที่ 2 ตัวชี้วัดข้อที่ 1'!N31)/2</f>
        <v>3</v>
      </c>
      <c r="G31" s="81">
        <f>('สมรรถนะที่ 2 ตัวชี้วัดข้อที่ 1'!G31+'สมรรถนะที่ 2 ตัวชี้วัดข้อที่ 1'!O31)/2</f>
        <v>1</v>
      </c>
      <c r="H31" s="44" t="str">
        <f t="shared" si="0"/>
        <v>ผ่านเกณฑ์</v>
      </c>
    </row>
    <row r="32" spans="1:8" x14ac:dyDescent="0.2">
      <c r="A32" s="39">
        <v>21</v>
      </c>
      <c r="B32" s="49"/>
      <c r="C32" s="39"/>
      <c r="D32" s="39"/>
      <c r="E32" s="39"/>
      <c r="F32" s="50"/>
      <c r="G32" s="81"/>
      <c r="H32" s="44"/>
    </row>
    <row r="33" spans="1:8" x14ac:dyDescent="0.2">
      <c r="A33" s="39">
        <v>22</v>
      </c>
      <c r="B33" s="49"/>
      <c r="C33" s="39"/>
      <c r="D33" s="39"/>
      <c r="E33" s="39"/>
      <c r="F33" s="50"/>
      <c r="G33" s="81"/>
      <c r="H33" s="44"/>
    </row>
    <row r="34" spans="1:8" x14ac:dyDescent="0.2">
      <c r="A34" s="39">
        <v>23</v>
      </c>
      <c r="B34" s="49"/>
      <c r="C34" s="39"/>
      <c r="D34" s="39"/>
      <c r="E34" s="39"/>
      <c r="F34" s="50"/>
      <c r="G34" s="81"/>
      <c r="H34" s="44"/>
    </row>
    <row r="35" spans="1:8" x14ac:dyDescent="0.2">
      <c r="A35" s="39">
        <v>24</v>
      </c>
      <c r="B35" s="49"/>
      <c r="C35" s="39"/>
      <c r="D35" s="39"/>
      <c r="E35" s="39"/>
      <c r="F35" s="50"/>
      <c r="G35" s="81"/>
      <c r="H35" s="44"/>
    </row>
    <row r="36" spans="1:8" x14ac:dyDescent="0.2">
      <c r="A36" s="39">
        <v>25</v>
      </c>
      <c r="B36" s="49"/>
      <c r="C36" s="39"/>
      <c r="D36" s="39"/>
      <c r="E36" s="39"/>
      <c r="F36" s="50"/>
      <c r="G36" s="81"/>
      <c r="H36" s="44"/>
    </row>
    <row r="37" spans="1:8" x14ac:dyDescent="0.2">
      <c r="A37" s="39">
        <v>26</v>
      </c>
      <c r="B37" s="49"/>
      <c r="C37" s="39"/>
      <c r="D37" s="39"/>
      <c r="E37" s="39"/>
      <c r="F37" s="50"/>
      <c r="G37" s="81"/>
      <c r="H37" s="44"/>
    </row>
    <row r="38" spans="1:8" x14ac:dyDescent="0.2">
      <c r="A38" s="39">
        <v>27</v>
      </c>
      <c r="B38" s="49"/>
      <c r="C38" s="39"/>
      <c r="D38" s="39"/>
      <c r="E38" s="39"/>
      <c r="F38" s="50"/>
      <c r="G38" s="81"/>
      <c r="H38" s="44"/>
    </row>
    <row r="39" spans="1:8" x14ac:dyDescent="0.2">
      <c r="A39" s="39">
        <v>28</v>
      </c>
      <c r="B39" s="49"/>
      <c r="C39" s="39"/>
      <c r="D39" s="39"/>
      <c r="E39" s="39"/>
      <c r="F39" s="50"/>
      <c r="G39" s="81"/>
      <c r="H39" s="44"/>
    </row>
    <row r="40" spans="1:8" x14ac:dyDescent="0.2">
      <c r="A40" s="39">
        <v>29</v>
      </c>
      <c r="B40" s="49"/>
      <c r="C40" s="39"/>
      <c r="D40" s="39"/>
      <c r="E40" s="39"/>
      <c r="F40" s="50"/>
      <c r="G40" s="81"/>
      <c r="H40" s="44"/>
    </row>
    <row r="41" spans="1:8" x14ac:dyDescent="0.2">
      <c r="A41" s="39">
        <v>30</v>
      </c>
      <c r="B41" s="49"/>
      <c r="C41" s="39"/>
      <c r="D41" s="39"/>
      <c r="E41" s="39"/>
      <c r="F41" s="50"/>
      <c r="G41" s="81"/>
      <c r="H41" s="44"/>
    </row>
    <row r="42" spans="1:8" x14ac:dyDescent="0.2">
      <c r="A42" s="39">
        <v>31</v>
      </c>
      <c r="B42" s="49"/>
      <c r="C42" s="39"/>
      <c r="D42" s="39"/>
      <c r="E42" s="39"/>
      <c r="F42" s="50"/>
      <c r="G42" s="81"/>
      <c r="H42" s="44"/>
    </row>
    <row r="43" spans="1:8" x14ac:dyDescent="0.2">
      <c r="A43" s="39">
        <v>32</v>
      </c>
      <c r="B43" s="49"/>
      <c r="C43" s="39"/>
      <c r="D43" s="39"/>
      <c r="E43" s="39"/>
      <c r="F43" s="50"/>
      <c r="G43" s="81"/>
      <c r="H43" s="44"/>
    </row>
    <row r="44" spans="1:8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1.8916666666666668</v>
      </c>
      <c r="G44" s="170"/>
      <c r="H44" s="170"/>
    </row>
    <row r="45" spans="1:8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</row>
    <row r="46" spans="1:8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6</v>
      </c>
    </row>
    <row r="47" spans="1:8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7</v>
      </c>
    </row>
    <row r="48" spans="1:8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7</v>
      </c>
    </row>
    <row r="49" spans="1:8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0</v>
      </c>
    </row>
    <row r="51" spans="1:8" x14ac:dyDescent="0.55000000000000004">
      <c r="B51" s="173" t="s">
        <v>59</v>
      </c>
      <c r="C51" s="173"/>
      <c r="E51" s="173" t="s">
        <v>59</v>
      </c>
      <c r="F51" s="173"/>
      <c r="G51" s="173"/>
    </row>
    <row r="52" spans="1:8" x14ac:dyDescent="0.55000000000000004">
      <c r="B52" s="128" t="str">
        <f>ข้อมูลพื้นฐาน!D8</f>
        <v>(นางภัทรจิดาภา  กินนารี)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</row>
    <row r="53" spans="1:8" x14ac:dyDescent="0.55000000000000004">
      <c r="B53" s="128" t="s">
        <v>20</v>
      </c>
      <c r="C53" s="128"/>
      <c r="E53" s="128" t="s">
        <v>23</v>
      </c>
      <c r="F53" s="128"/>
      <c r="G53" s="128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7">
    <mergeCell ref="A1:H1"/>
    <mergeCell ref="A2:C2"/>
    <mergeCell ref="A3:H3"/>
    <mergeCell ref="A4:H4"/>
    <mergeCell ref="A6:A11"/>
    <mergeCell ref="B6:B11"/>
    <mergeCell ref="C6:C11"/>
    <mergeCell ref="D6:D11"/>
    <mergeCell ref="E6:E11"/>
    <mergeCell ref="D2:E2"/>
    <mergeCell ref="F6:F11"/>
    <mergeCell ref="G6:G11"/>
    <mergeCell ref="H6:H11"/>
    <mergeCell ref="F44:H44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  <mergeCell ref="A45:E45"/>
    <mergeCell ref="F45:H45"/>
    <mergeCell ref="A44:E44"/>
  </mergeCells>
  <pageMargins left="0.7" right="0.7" top="0.75" bottom="0.75" header="0.3" footer="0.3"/>
  <pageSetup paperSize="9" scale="56" fitToWidth="0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6"/>
  <sheetViews>
    <sheetView view="pageBreakPreview" topLeftCell="A27" zoomScale="96" zoomScaleNormal="55" zoomScaleSheetLayoutView="96" workbookViewId="0">
      <selection activeCell="C32" sqref="C32"/>
    </sheetView>
  </sheetViews>
  <sheetFormatPr defaultColWidth="9" defaultRowHeight="24" x14ac:dyDescent="0.55000000000000004"/>
  <cols>
    <col min="1" max="1" width="6.25" style="1" customWidth="1"/>
    <col min="2" max="2" width="35.75" style="1" customWidth="1"/>
    <col min="3" max="3" width="25.25" style="1" customWidth="1"/>
    <col min="4" max="4" width="25.375" style="1" customWidth="1"/>
    <col min="5" max="5" width="27.25" style="1" customWidth="1"/>
    <col min="6" max="6" width="8.375" style="1" customWidth="1"/>
    <col min="7" max="7" width="9.375" style="2" customWidth="1"/>
    <col min="8" max="8" width="11" style="1" bestFit="1" customWidth="1"/>
    <col min="9" max="9" width="6.25" style="1" customWidth="1"/>
    <col min="10" max="10" width="35.75" style="1" customWidth="1"/>
    <col min="11" max="11" width="25.25" style="1" customWidth="1"/>
    <col min="12" max="12" width="25.375" style="1" customWidth="1"/>
    <col min="13" max="13" width="27.25" style="1" customWidth="1"/>
    <col min="14" max="14" width="8.375" style="1" customWidth="1"/>
    <col min="15" max="15" width="9.375" style="2" customWidth="1"/>
    <col min="16" max="16" width="11" style="1" bestFit="1" customWidth="1"/>
    <col min="17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 t="s">
        <v>66</v>
      </c>
      <c r="J1" s="174"/>
      <c r="K1" s="174"/>
      <c r="L1" s="174"/>
      <c r="M1" s="174"/>
      <c r="N1" s="174"/>
      <c r="O1" s="174"/>
      <c r="P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175"/>
      <c r="D2" s="55" t="s">
        <v>15</v>
      </c>
      <c r="E2" s="176" t="str">
        <f>ข้อมูลพื้นฐาน!D6</f>
        <v>ปีการศึกษา 2565</v>
      </c>
      <c r="F2" s="176"/>
      <c r="G2" s="176"/>
      <c r="H2" s="176"/>
      <c r="I2" s="175" t="str">
        <f>ข้อมูลพื้นฐาน!D4</f>
        <v>ชั้นประถมศึกษาปีที่ 1</v>
      </c>
      <c r="J2" s="175"/>
      <c r="K2" s="175"/>
      <c r="L2" s="55" t="s">
        <v>57</v>
      </c>
      <c r="M2" s="176" t="str">
        <f>ข้อมูลพื้นฐาน!D6</f>
        <v>ปีการศึกษา 2565</v>
      </c>
      <c r="N2" s="176"/>
      <c r="O2" s="176"/>
      <c r="P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 t="str">
        <f>ข้อมูลพื้นฐาน!D7</f>
        <v>โรงเรียนบ้านกุดโบสถ์</v>
      </c>
      <c r="J3" s="177"/>
      <c r="K3" s="177"/>
      <c r="L3" s="177"/>
      <c r="M3" s="177"/>
      <c r="N3" s="177"/>
      <c r="O3" s="177"/>
      <c r="P3" s="177"/>
    </row>
    <row r="4" spans="1:18" ht="25.5" customHeight="1" x14ac:dyDescent="0.55000000000000004">
      <c r="A4" s="178" t="s">
        <v>77</v>
      </c>
      <c r="B4" s="178"/>
      <c r="C4" s="178"/>
      <c r="D4" s="178"/>
      <c r="E4" s="178"/>
      <c r="F4" s="178"/>
      <c r="G4" s="178"/>
      <c r="H4" s="178"/>
      <c r="I4" s="178" t="s">
        <v>77</v>
      </c>
      <c r="J4" s="178"/>
      <c r="K4" s="178"/>
      <c r="L4" s="178"/>
      <c r="M4" s="178"/>
      <c r="N4" s="178"/>
      <c r="O4" s="178"/>
      <c r="P4" s="178"/>
    </row>
    <row r="5" spans="1:18" ht="25.5" customHeight="1" x14ac:dyDescent="0.55000000000000004">
      <c r="A5" s="61" t="s">
        <v>82</v>
      </c>
      <c r="B5" s="61"/>
      <c r="C5" s="61"/>
      <c r="D5" s="61"/>
      <c r="E5" s="61"/>
      <c r="F5" s="61"/>
      <c r="G5" s="61"/>
      <c r="H5" s="61"/>
      <c r="I5" s="61" t="s">
        <v>82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83</v>
      </c>
      <c r="D6" s="139" t="s">
        <v>84</v>
      </c>
      <c r="E6" s="139" t="s">
        <v>85</v>
      </c>
      <c r="F6" s="136" t="s">
        <v>44</v>
      </c>
      <c r="G6" s="137" t="s">
        <v>45</v>
      </c>
      <c r="H6" s="138" t="s">
        <v>46</v>
      </c>
      <c r="I6" s="145" t="s">
        <v>43</v>
      </c>
      <c r="J6" s="146" t="s">
        <v>27</v>
      </c>
      <c r="K6" s="139" t="str">
        <f>C6</f>
        <v>1. คิดสังเคราะห์ เพื่อนำไปสู่การสร้างองค์ความรู้ใหม่ประกอบการตัดสินใจเกี่ยวกับตนเองและสังคมได้</v>
      </c>
      <c r="L6" s="139" t="str">
        <f>D6</f>
        <v>2. คิดอย่างสร้างสรรค์ เพื่อนำไปสู่การสร้างองค์ความรู้ประกอบการตัดสินใจเกี่ยวกับตนเองและสังคมได้</v>
      </c>
      <c r="M6" s="139" t="str">
        <f>E6</f>
        <v>3. คิดอย่างมีวิจารณญาณเพื่อนำไปสู่การสร้างองค์ความรู้ประกอบการตัดสินใจเกี่ยวกับตนเองและสังคมได้</v>
      </c>
      <c r="N6" s="136" t="s">
        <v>44</v>
      </c>
      <c r="O6" s="137" t="s">
        <v>45</v>
      </c>
      <c r="P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6"/>
      <c r="G7" s="137"/>
      <c r="H7" s="138"/>
      <c r="I7" s="145"/>
      <c r="J7" s="146"/>
      <c r="K7" s="139"/>
      <c r="L7" s="139"/>
      <c r="M7" s="139"/>
      <c r="N7" s="136"/>
      <c r="O7" s="137"/>
      <c r="P7" s="138"/>
    </row>
    <row r="8" spans="1:18" ht="21.6" customHeight="1" x14ac:dyDescent="0.55000000000000004">
      <c r="A8" s="145"/>
      <c r="B8" s="146"/>
      <c r="C8" s="139"/>
      <c r="D8" s="139"/>
      <c r="E8" s="139"/>
      <c r="F8" s="136"/>
      <c r="G8" s="137"/>
      <c r="H8" s="138"/>
      <c r="I8" s="145"/>
      <c r="J8" s="146"/>
      <c r="K8" s="139"/>
      <c r="L8" s="139"/>
      <c r="M8" s="139"/>
      <c r="N8" s="136"/>
      <c r="O8" s="137"/>
      <c r="P8" s="138"/>
    </row>
    <row r="9" spans="1:18" ht="21.6" customHeight="1" x14ac:dyDescent="0.55000000000000004">
      <c r="A9" s="145"/>
      <c r="B9" s="146"/>
      <c r="C9" s="139"/>
      <c r="D9" s="139"/>
      <c r="E9" s="139"/>
      <c r="F9" s="136"/>
      <c r="G9" s="137"/>
      <c r="H9" s="138"/>
      <c r="I9" s="145"/>
      <c r="J9" s="146"/>
      <c r="K9" s="139"/>
      <c r="L9" s="139"/>
      <c r="M9" s="139"/>
      <c r="N9" s="136"/>
      <c r="O9" s="137"/>
      <c r="P9" s="138"/>
    </row>
    <row r="10" spans="1:18" ht="21.6" customHeight="1" x14ac:dyDescent="0.55000000000000004">
      <c r="A10" s="145"/>
      <c r="B10" s="146"/>
      <c r="C10" s="139"/>
      <c r="D10" s="139"/>
      <c r="E10" s="139"/>
      <c r="F10" s="136"/>
      <c r="G10" s="137"/>
      <c r="H10" s="138"/>
      <c r="I10" s="145"/>
      <c r="J10" s="146"/>
      <c r="K10" s="139"/>
      <c r="L10" s="139"/>
      <c r="M10" s="139"/>
      <c r="N10" s="136"/>
      <c r="O10" s="137"/>
      <c r="P10" s="138"/>
    </row>
    <row r="11" spans="1:18" ht="21.6" customHeight="1" x14ac:dyDescent="0.55000000000000004">
      <c r="A11" s="145"/>
      <c r="B11" s="146"/>
      <c r="C11" s="139"/>
      <c r="D11" s="139"/>
      <c r="E11" s="139"/>
      <c r="F11" s="136"/>
      <c r="G11" s="137"/>
      <c r="H11" s="138"/>
      <c r="I11" s="145"/>
      <c r="J11" s="146"/>
      <c r="K11" s="139"/>
      <c r="L11" s="139"/>
      <c r="M11" s="139"/>
      <c r="N11" s="136"/>
      <c r="O11" s="137"/>
      <c r="P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1</v>
      </c>
      <c r="D12" s="39">
        <v>2</v>
      </c>
      <c r="E12" s="39">
        <v>1</v>
      </c>
      <c r="F12" s="50">
        <f t="shared" ref="F12:F31" si="0">SUM(C12:E12)</f>
        <v>4</v>
      </c>
      <c r="G12" s="81">
        <f t="shared" ref="G12:G31" si="1">AVERAGE(C12:E12)</f>
        <v>1.3333333333333333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  <c r="I12" s="39">
        <v>1</v>
      </c>
      <c r="J12" s="49" t="str">
        <f>ข้อมูลนักเรียน!B5</f>
        <v>เด็กชายฉัตรปกรณ์ ไร่กระโทก</v>
      </c>
      <c r="K12" s="39">
        <v>1</v>
      </c>
      <c r="L12" s="39">
        <v>2</v>
      </c>
      <c r="M12" s="39">
        <v>1</v>
      </c>
      <c r="N12" s="50">
        <f t="shared" ref="N12:N31" si="2">SUM(K12:M12)</f>
        <v>4</v>
      </c>
      <c r="O12" s="81">
        <f t="shared" ref="O12:O31" si="3">AVERAGE(K12:M12)</f>
        <v>1.3333333333333333</v>
      </c>
      <c r="P12" s="44" t="str">
        <f>IF(O12&gt;=2.5,"ดีเยี่ยม",IF(O12&gt;=1.5,"ดี",IF(O12&gt;=1,"ผ่านเกณฑ์",IF(O12&gt;=0,"ไม่ผ่านเกณฑ์"))))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1</v>
      </c>
      <c r="D13" s="39">
        <v>2</v>
      </c>
      <c r="E13" s="39">
        <v>1</v>
      </c>
      <c r="F13" s="50">
        <f t="shared" si="0"/>
        <v>4</v>
      </c>
      <c r="G13" s="81">
        <f t="shared" si="1"/>
        <v>1.3333333333333333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  <c r="I13" s="39">
        <v>2</v>
      </c>
      <c r="J13" s="49" t="str">
        <f>ข้อมูลนักเรียน!B6</f>
        <v>เด็กชายชานน เลยกระโทก</v>
      </c>
      <c r="K13" s="39">
        <v>1</v>
      </c>
      <c r="L13" s="39">
        <v>2</v>
      </c>
      <c r="M13" s="39">
        <v>1</v>
      </c>
      <c r="N13" s="50">
        <f t="shared" si="2"/>
        <v>4</v>
      </c>
      <c r="O13" s="81">
        <f t="shared" si="3"/>
        <v>1.3333333333333333</v>
      </c>
      <c r="P13" s="44" t="str">
        <f>IF(O13&gt;=2.5,"ดีเยี่ยม",IF(O13&gt;=1.5,"ดี",IF(O13&gt;=1,"ผ่านเกณฑ์",IF(O13&gt;=0,"ไม่ผ่านเกณฑ์"))))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39">
        <v>2</v>
      </c>
      <c r="E14" s="39">
        <v>2</v>
      </c>
      <c r="F14" s="50">
        <f t="shared" si="0"/>
        <v>7</v>
      </c>
      <c r="G14" s="81">
        <f t="shared" si="1"/>
        <v>2.3333333333333335</v>
      </c>
      <c r="H14" s="44" t="str">
        <f t="shared" ref="H14:H31" si="4">IF(G14&gt;=2.5,"ดีเยี่ยม",IF(G14&gt;=1.5,"ดี",IF(G14&gt;=1,"ผ่านเกณฑ์",IF(G14&gt;=0,"ไม่ผ่านเกณฑ์"))))</f>
        <v>ดี</v>
      </c>
      <c r="I14" s="39">
        <v>3</v>
      </c>
      <c r="J14" s="49" t="str">
        <f>ข้อมูลนักเรียน!B7</f>
        <v>เด็กชายณัฐพล  พินิจ</v>
      </c>
      <c r="K14" s="39">
        <v>3</v>
      </c>
      <c r="L14" s="39">
        <v>3</v>
      </c>
      <c r="M14" s="39">
        <v>2</v>
      </c>
      <c r="N14" s="50">
        <f t="shared" si="2"/>
        <v>8</v>
      </c>
      <c r="O14" s="81">
        <f t="shared" si="3"/>
        <v>2.6666666666666665</v>
      </c>
      <c r="P14" s="44" t="str">
        <f t="shared" ref="P14:P31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39">
        <v>2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เด็กชายธีรเดช ผลวัฒน์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39">
        <v>2</v>
      </c>
      <c r="E16" s="39">
        <v>3</v>
      </c>
      <c r="F16" s="50">
        <f t="shared" si="0"/>
        <v>8</v>
      </c>
      <c r="G16" s="81">
        <f t="shared" si="1"/>
        <v>2.6666666666666665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เด็กชายนฤบดินทร์  เนาว์ประโคน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1</v>
      </c>
      <c r="D17" s="39">
        <v>2</v>
      </c>
      <c r="E17" s="39">
        <v>1</v>
      </c>
      <c r="F17" s="50">
        <f t="shared" si="0"/>
        <v>4</v>
      </c>
      <c r="G17" s="81">
        <f t="shared" si="1"/>
        <v>1.3333333333333333</v>
      </c>
      <c r="H17" s="44" t="str">
        <f t="shared" si="4"/>
        <v>ผ่านเกณฑ์</v>
      </c>
      <c r="I17" s="39">
        <v>6</v>
      </c>
      <c r="J17" s="49" t="str">
        <f>ข้อมูลนักเรียน!B10</f>
        <v>เด็กชายสิริชัย  หนูแก้ว</v>
      </c>
      <c r="K17" s="39">
        <v>1</v>
      </c>
      <c r="L17" s="39">
        <v>2</v>
      </c>
      <c r="M17" s="39">
        <v>1</v>
      </c>
      <c r="N17" s="50">
        <f t="shared" si="2"/>
        <v>4</v>
      </c>
      <c r="O17" s="81">
        <f t="shared" si="3"/>
        <v>1.3333333333333333</v>
      </c>
      <c r="P17" s="44" t="str">
        <f t="shared" si="5"/>
        <v>ผ่านเกณฑ์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เด็กชายสิริโชค หนูแก้ว</v>
      </c>
      <c r="K18" s="39">
        <v>1</v>
      </c>
      <c r="L18" s="39">
        <v>2</v>
      </c>
      <c r="M18" s="39">
        <v>1</v>
      </c>
      <c r="N18" s="50">
        <f t="shared" si="2"/>
        <v>4</v>
      </c>
      <c r="O18" s="81">
        <f t="shared" si="3"/>
        <v>1.3333333333333333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39">
        <v>1</v>
      </c>
      <c r="E19" s="39">
        <v>1</v>
      </c>
      <c r="F19" s="50">
        <f t="shared" si="0"/>
        <v>3</v>
      </c>
      <c r="G19" s="81">
        <f t="shared" si="1"/>
        <v>1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เด็กชายอุ้มบุญ  ต่างครบุรี</v>
      </c>
      <c r="K19" s="39">
        <v>1</v>
      </c>
      <c r="L19" s="39">
        <v>1</v>
      </c>
      <c r="M19" s="39">
        <v>1</v>
      </c>
      <c r="N19" s="50">
        <f t="shared" si="2"/>
        <v>3</v>
      </c>
      <c r="O19" s="81">
        <f t="shared" si="3"/>
        <v>1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1</v>
      </c>
      <c r="D20" s="39">
        <v>2</v>
      </c>
      <c r="E20" s="39">
        <v>1</v>
      </c>
      <c r="F20" s="50">
        <f t="shared" si="0"/>
        <v>4</v>
      </c>
      <c r="G20" s="81">
        <f t="shared" si="1"/>
        <v>1.3333333333333333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เด็กหญิงรัชนีกร ชำนาญจิตร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เด็กหญิงวชิรญาณ์ สระกระโทก</v>
      </c>
      <c r="K21" s="39">
        <v>2</v>
      </c>
      <c r="L21" s="39">
        <v>2</v>
      </c>
      <c r="M21" s="39">
        <v>2</v>
      </c>
      <c r="N21" s="50">
        <f t="shared" si="2"/>
        <v>6</v>
      </c>
      <c r="O21" s="81">
        <f t="shared" si="3"/>
        <v>2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39">
        <v>2</v>
      </c>
      <c r="E22" s="39">
        <v>2</v>
      </c>
      <c r="F22" s="50">
        <f t="shared" si="0"/>
        <v>6</v>
      </c>
      <c r="G22" s="81">
        <f t="shared" si="1"/>
        <v>2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เด็กชายศุภชัย  คำดี</v>
      </c>
      <c r="K22" s="39">
        <v>2</v>
      </c>
      <c r="L22" s="39">
        <v>2</v>
      </c>
      <c r="M22" s="39">
        <v>2</v>
      </c>
      <c r="N22" s="50">
        <f t="shared" si="2"/>
        <v>6</v>
      </c>
      <c r="O22" s="81">
        <f t="shared" si="3"/>
        <v>2</v>
      </c>
      <c r="P22" s="44" t="str">
        <f t="shared" si="5"/>
        <v>ดี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1</v>
      </c>
      <c r="E23" s="39">
        <v>1</v>
      </c>
      <c r="F23" s="50">
        <f t="shared" si="0"/>
        <v>3</v>
      </c>
      <c r="G23" s="81">
        <f t="shared" si="1"/>
        <v>1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เด็กชายธีรพงษ์ สิงห์กระโทก</v>
      </c>
      <c r="K23" s="39">
        <v>1</v>
      </c>
      <c r="L23" s="39">
        <v>1</v>
      </c>
      <c r="M23" s="39">
        <v>1</v>
      </c>
      <c r="N23" s="50">
        <f t="shared" si="2"/>
        <v>3</v>
      </c>
      <c r="O23" s="81">
        <f t="shared" si="3"/>
        <v>1</v>
      </c>
      <c r="P23" s="44" t="str">
        <f t="shared" si="5"/>
        <v>ผ่านเกณฑ์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เด็กชายณวพล ชำนาญจิตร</v>
      </c>
      <c r="K24" s="39">
        <v>1</v>
      </c>
      <c r="L24" s="39">
        <v>1</v>
      </c>
      <c r="M24" s="39">
        <v>1</v>
      </c>
      <c r="N24" s="50">
        <f t="shared" si="2"/>
        <v>3</v>
      </c>
      <c r="O24" s="81">
        <f t="shared" si="3"/>
        <v>1</v>
      </c>
      <c r="P24" s="44" t="str">
        <f t="shared" si="5"/>
        <v>ผ่านเกณฑ์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39">
        <v>1</v>
      </c>
      <c r="E25" s="39">
        <v>1</v>
      </c>
      <c r="F25" s="50">
        <f t="shared" si="0"/>
        <v>3</v>
      </c>
      <c r="G25" s="81">
        <f t="shared" si="1"/>
        <v>1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เด็กหญิงจันทัปปภา เกตุดอน</v>
      </c>
      <c r="K25" s="39">
        <v>1</v>
      </c>
      <c r="L25" s="39">
        <v>1</v>
      </c>
      <c r="M25" s="39">
        <v>1</v>
      </c>
      <c r="N25" s="50">
        <f t="shared" si="2"/>
        <v>3</v>
      </c>
      <c r="O25" s="81">
        <f t="shared" si="3"/>
        <v>1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39">
        <v>3</v>
      </c>
      <c r="E26" s="39">
        <v>2</v>
      </c>
      <c r="F26" s="50">
        <f t="shared" si="0"/>
        <v>7</v>
      </c>
      <c r="G26" s="81">
        <f t="shared" si="1"/>
        <v>2.3333333333333335</v>
      </c>
      <c r="H26" s="44" t="str">
        <f t="shared" si="4"/>
        <v>ดี</v>
      </c>
      <c r="I26" s="39">
        <v>15</v>
      </c>
      <c r="J26" s="49" t="str">
        <f>ข้อมูลนักเรียน!B19</f>
        <v>เด็กชายกิตติเจริญชัย หงษ์อ่อน</v>
      </c>
      <c r="K26" s="39">
        <v>2</v>
      </c>
      <c r="L26" s="39">
        <v>3</v>
      </c>
      <c r="M26" s="39">
        <v>2</v>
      </c>
      <c r="N26" s="50">
        <f t="shared" si="2"/>
        <v>7</v>
      </c>
      <c r="O26" s="81">
        <f t="shared" si="3"/>
        <v>2.3333333333333335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2</v>
      </c>
      <c r="D27" s="39">
        <v>2</v>
      </c>
      <c r="E27" s="39">
        <v>3</v>
      </c>
      <c r="F27" s="50">
        <f t="shared" si="0"/>
        <v>7</v>
      </c>
      <c r="G27" s="81">
        <f t="shared" si="1"/>
        <v>2.3333333333333335</v>
      </c>
      <c r="H27" s="44" t="str">
        <f t="shared" si="4"/>
        <v>ดี</v>
      </c>
      <c r="I27" s="39">
        <v>16</v>
      </c>
      <c r="J27" s="49" t="str">
        <f>ข้อมูลนักเรียน!B20</f>
        <v>เด็กชายณรงค์ฤทธิ์  ล้อมกระโทก</v>
      </c>
      <c r="K27" s="39">
        <v>2</v>
      </c>
      <c r="L27" s="39">
        <v>3</v>
      </c>
      <c r="M27" s="39">
        <v>3</v>
      </c>
      <c r="N27" s="50">
        <f t="shared" si="2"/>
        <v>8</v>
      </c>
      <c r="O27" s="81">
        <f t="shared" si="3"/>
        <v>2.6666666666666665</v>
      </c>
      <c r="P27" s="44" t="str">
        <f t="shared" si="5"/>
        <v>ดีเยี่ยม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39">
        <v>2</v>
      </c>
      <c r="E28" s="39">
        <v>3</v>
      </c>
      <c r="F28" s="50">
        <f t="shared" si="0"/>
        <v>8</v>
      </c>
      <c r="G28" s="81">
        <f t="shared" si="1"/>
        <v>2.6666666666666665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เด็กหญิงณัฐนิกา  รังกระโทก</v>
      </c>
      <c r="K28" s="39">
        <v>3</v>
      </c>
      <c r="L28" s="39">
        <v>3</v>
      </c>
      <c r="M28" s="39">
        <v>3</v>
      </c>
      <c r="N28" s="50">
        <f t="shared" si="2"/>
        <v>9</v>
      </c>
      <c r="O28" s="81">
        <f t="shared" si="3"/>
        <v>3</v>
      </c>
      <c r="P28" s="44" t="str">
        <f t="shared" si="5"/>
        <v>ดีเยี่ยม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3</v>
      </c>
      <c r="D29" s="39">
        <v>2</v>
      </c>
      <c r="E29" s="39">
        <v>2</v>
      </c>
      <c r="F29" s="50">
        <f t="shared" si="0"/>
        <v>7</v>
      </c>
      <c r="G29" s="81">
        <f t="shared" si="1"/>
        <v>2.3333333333333335</v>
      </c>
      <c r="H29" s="44" t="str">
        <f t="shared" si="4"/>
        <v>ดี</v>
      </c>
      <c r="I29" s="39">
        <v>18</v>
      </c>
      <c r="J29" s="49" t="str">
        <f>ข้อมูลนักเรียน!B22</f>
        <v>เด็กชายพรเพชร  แสงดี</v>
      </c>
      <c r="K29" s="39">
        <v>3</v>
      </c>
      <c r="L29" s="39">
        <v>3</v>
      </c>
      <c r="M29" s="39">
        <v>2</v>
      </c>
      <c r="N29" s="50">
        <f t="shared" si="2"/>
        <v>8</v>
      </c>
      <c r="O29" s="81">
        <f t="shared" si="3"/>
        <v>2.6666666666666665</v>
      </c>
      <c r="P29" s="44" t="str">
        <f t="shared" si="5"/>
        <v>ดีเยี่ยม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2</v>
      </c>
      <c r="D30" s="39">
        <v>3</v>
      </c>
      <c r="E30" s="39">
        <v>3</v>
      </c>
      <c r="F30" s="50">
        <f t="shared" si="0"/>
        <v>8</v>
      </c>
      <c r="G30" s="81">
        <f t="shared" si="1"/>
        <v>2.6666666666666665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เด็กชายอภินัท  คำภูมี</v>
      </c>
      <c r="K30" s="39">
        <v>3</v>
      </c>
      <c r="L30" s="39">
        <v>3</v>
      </c>
      <c r="M30" s="39">
        <v>3</v>
      </c>
      <c r="N30" s="50">
        <f t="shared" si="2"/>
        <v>9</v>
      </c>
      <c r="O30" s="81">
        <f t="shared" si="3"/>
        <v>3</v>
      </c>
      <c r="P30" s="44" t="str">
        <f t="shared" si="5"/>
        <v>ดีเยี่ยม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1</v>
      </c>
      <c r="D31" s="39">
        <v>2</v>
      </c>
      <c r="E31" s="39">
        <v>2</v>
      </c>
      <c r="F31" s="50">
        <f t="shared" si="0"/>
        <v>5</v>
      </c>
      <c r="G31" s="81">
        <f t="shared" si="1"/>
        <v>1.6666666666666667</v>
      </c>
      <c r="H31" s="44" t="str">
        <f t="shared" si="4"/>
        <v>ดี</v>
      </c>
      <c r="I31" s="39">
        <v>20</v>
      </c>
      <c r="J31" s="49" t="str">
        <f>ข้อมูลนักเรียน!B24</f>
        <v>เด็กหญิงอริสา  รสกระโทก</v>
      </c>
      <c r="K31" s="39">
        <v>1</v>
      </c>
      <c r="L31" s="39">
        <v>2</v>
      </c>
      <c r="M31" s="39">
        <v>2</v>
      </c>
      <c r="N31" s="50">
        <f t="shared" si="2"/>
        <v>5</v>
      </c>
      <c r="O31" s="81">
        <f t="shared" si="3"/>
        <v>1.6666666666666667</v>
      </c>
      <c r="P31" s="44" t="str">
        <f t="shared" si="5"/>
        <v>ดี</v>
      </c>
    </row>
    <row r="32" spans="1:16" ht="27.75" customHeight="1" x14ac:dyDescent="0.55000000000000004">
      <c r="A32" s="39">
        <v>21</v>
      </c>
      <c r="B32" s="49"/>
      <c r="C32" s="39"/>
      <c r="D32" s="39"/>
      <c r="E32" s="39"/>
      <c r="F32" s="50"/>
      <c r="G32" s="81"/>
      <c r="H32" s="44"/>
      <c r="I32" s="39">
        <v>21</v>
      </c>
      <c r="J32" s="49"/>
      <c r="K32" s="39"/>
      <c r="L32" s="39"/>
      <c r="M32" s="39"/>
      <c r="N32" s="50"/>
      <c r="O32" s="81"/>
      <c r="P32" s="44"/>
    </row>
    <row r="33" spans="1:16" ht="27.75" customHeight="1" x14ac:dyDescent="0.55000000000000004">
      <c r="A33" s="39">
        <v>22</v>
      </c>
      <c r="B33" s="49"/>
      <c r="C33" s="39"/>
      <c r="D33" s="39"/>
      <c r="E33" s="39"/>
      <c r="F33" s="50"/>
      <c r="G33" s="81"/>
      <c r="H33" s="44"/>
      <c r="I33" s="39">
        <v>22</v>
      </c>
      <c r="J33" s="49"/>
      <c r="K33" s="39"/>
      <c r="L33" s="39"/>
      <c r="M33" s="39"/>
      <c r="N33" s="50"/>
      <c r="O33" s="81"/>
      <c r="P33" s="44"/>
    </row>
    <row r="34" spans="1:16" ht="27.75" customHeight="1" x14ac:dyDescent="0.55000000000000004">
      <c r="A34" s="39">
        <v>23</v>
      </c>
      <c r="B34" s="49"/>
      <c r="C34" s="39"/>
      <c r="D34" s="39"/>
      <c r="E34" s="39"/>
      <c r="F34" s="50"/>
      <c r="G34" s="81"/>
      <c r="H34" s="44"/>
      <c r="I34" s="39">
        <v>23</v>
      </c>
      <c r="J34" s="49"/>
      <c r="K34" s="39"/>
      <c r="L34" s="39"/>
      <c r="M34" s="39"/>
      <c r="N34" s="50"/>
      <c r="O34" s="81"/>
      <c r="P34" s="44"/>
    </row>
    <row r="35" spans="1:16" ht="27.75" customHeight="1" x14ac:dyDescent="0.55000000000000004">
      <c r="A35" s="39">
        <v>24</v>
      </c>
      <c r="B35" s="49"/>
      <c r="C35" s="39"/>
      <c r="D35" s="39"/>
      <c r="E35" s="39"/>
      <c r="F35" s="50"/>
      <c r="G35" s="81"/>
      <c r="H35" s="44"/>
      <c r="I35" s="39">
        <v>24</v>
      </c>
      <c r="J35" s="49"/>
      <c r="K35" s="39"/>
      <c r="L35" s="39"/>
      <c r="M35" s="39"/>
      <c r="N35" s="50"/>
      <c r="O35" s="81"/>
      <c r="P35" s="44"/>
    </row>
    <row r="36" spans="1:16" ht="27.75" customHeight="1" x14ac:dyDescent="0.55000000000000004">
      <c r="A36" s="39">
        <v>25</v>
      </c>
      <c r="B36" s="49"/>
      <c r="C36" s="39"/>
      <c r="D36" s="39"/>
      <c r="E36" s="39"/>
      <c r="F36" s="50"/>
      <c r="G36" s="81"/>
      <c r="H36" s="44"/>
      <c r="I36" s="39">
        <v>25</v>
      </c>
      <c r="J36" s="49"/>
      <c r="K36" s="39"/>
      <c r="L36" s="39"/>
      <c r="M36" s="39"/>
      <c r="N36" s="50"/>
      <c r="O36" s="81"/>
      <c r="P36" s="44"/>
    </row>
    <row r="37" spans="1:16" ht="27.75" customHeight="1" x14ac:dyDescent="0.55000000000000004">
      <c r="A37" s="39">
        <v>26</v>
      </c>
      <c r="B37" s="49"/>
      <c r="C37" s="39"/>
      <c r="D37" s="39"/>
      <c r="E37" s="39"/>
      <c r="F37" s="50"/>
      <c r="G37" s="81"/>
      <c r="H37" s="44"/>
      <c r="I37" s="39">
        <v>26</v>
      </c>
      <c r="J37" s="49"/>
      <c r="K37" s="39"/>
      <c r="L37" s="39"/>
      <c r="M37" s="39"/>
      <c r="N37" s="50"/>
      <c r="O37" s="81"/>
      <c r="P37" s="44"/>
    </row>
    <row r="38" spans="1:16" ht="27.75" customHeight="1" x14ac:dyDescent="0.55000000000000004">
      <c r="A38" s="39">
        <v>27</v>
      </c>
      <c r="B38" s="49"/>
      <c r="C38" s="39"/>
      <c r="D38" s="39"/>
      <c r="E38" s="39"/>
      <c r="F38" s="50"/>
      <c r="G38" s="81"/>
      <c r="H38" s="44"/>
      <c r="I38" s="39">
        <v>27</v>
      </c>
      <c r="J38" s="49"/>
      <c r="K38" s="39"/>
      <c r="L38" s="39"/>
      <c r="M38" s="39"/>
      <c r="N38" s="50"/>
      <c r="O38" s="81"/>
      <c r="P38" s="44"/>
    </row>
    <row r="39" spans="1:16" ht="27.75" customHeight="1" x14ac:dyDescent="0.55000000000000004">
      <c r="A39" s="39">
        <v>28</v>
      </c>
      <c r="B39" s="49"/>
      <c r="C39" s="39"/>
      <c r="D39" s="39"/>
      <c r="E39" s="39"/>
      <c r="F39" s="50"/>
      <c r="G39" s="81"/>
      <c r="H39" s="44"/>
      <c r="I39" s="39">
        <v>28</v>
      </c>
      <c r="J39" s="49"/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/>
      <c r="C40" s="39"/>
      <c r="D40" s="39"/>
      <c r="E40" s="39"/>
      <c r="F40" s="50"/>
      <c r="G40" s="81"/>
      <c r="H40" s="44"/>
      <c r="I40" s="39">
        <v>29</v>
      </c>
      <c r="J40" s="49"/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/>
      <c r="C41" s="39"/>
      <c r="D41" s="39"/>
      <c r="E41" s="39"/>
      <c r="F41" s="50"/>
      <c r="G41" s="81"/>
      <c r="H41" s="44"/>
      <c r="I41" s="39">
        <v>30</v>
      </c>
      <c r="J41" s="49"/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/>
      <c r="C42" s="39"/>
      <c r="D42" s="39"/>
      <c r="E42" s="39"/>
      <c r="F42" s="50"/>
      <c r="G42" s="81"/>
      <c r="H42" s="44"/>
      <c r="I42" s="39">
        <v>31</v>
      </c>
      <c r="J42" s="49"/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>
        <v>32</v>
      </c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1.8166666666666664</v>
      </c>
      <c r="G44" s="170"/>
      <c r="H44" s="170"/>
      <c r="I44" s="170" t="s">
        <v>58</v>
      </c>
      <c r="J44" s="170"/>
      <c r="K44" s="170"/>
      <c r="L44" s="170"/>
      <c r="M44" s="170"/>
      <c r="N44" s="171">
        <f>AVERAGE(O12:O43)</f>
        <v>1.9333333333333331</v>
      </c>
      <c r="O44" s="170"/>
      <c r="P44" s="170"/>
    </row>
    <row r="45" spans="1:16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  <c r="I45" s="172" t="s">
        <v>46</v>
      </c>
      <c r="J45" s="172"/>
      <c r="K45" s="172"/>
      <c r="L45" s="172"/>
      <c r="M45" s="172"/>
      <c r="N45" s="172" t="str">
        <f>IF(N44&gt;=2.5,"ดีเยี่ยม",IF(N44&gt;=1.5,"ดี",IF(N44&gt;=1,"ผ่านเกณฑ์",IF(N44&gt;=0,"ไม่ผ่านเกณฑ์"))))</f>
        <v>ดี</v>
      </c>
      <c r="O45" s="172"/>
      <c r="P45" s="172"/>
    </row>
    <row r="46" spans="1:16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COUNTIF(H12:H43,H53)</f>
        <v>4</v>
      </c>
      <c r="I46" s="62"/>
      <c r="J46" s="62"/>
      <c r="K46" s="62"/>
      <c r="L46" s="62"/>
      <c r="M46" s="169" t="s">
        <v>49</v>
      </c>
      <c r="N46" s="169"/>
      <c r="O46" s="169"/>
      <c r="P46" s="57">
        <f>COUNTIF(P12:P43,H53)</f>
        <v>7</v>
      </c>
    </row>
    <row r="47" spans="1:16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COUNTIF(H12:H43,H54)</f>
        <v>7</v>
      </c>
      <c r="I47" s="62"/>
      <c r="J47" s="62"/>
      <c r="K47" s="62"/>
      <c r="L47" s="62"/>
      <c r="M47" s="169" t="s">
        <v>51</v>
      </c>
      <c r="N47" s="169"/>
      <c r="O47" s="169"/>
      <c r="P47" s="57">
        <f>COUNTIF(P12:P43,H54)</f>
        <v>4</v>
      </c>
    </row>
    <row r="48" spans="1:16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COUNTIF(H12:H43,H55)</f>
        <v>9</v>
      </c>
      <c r="I48" s="62"/>
      <c r="J48" s="62"/>
      <c r="K48" s="62"/>
      <c r="L48" s="62"/>
      <c r="M48" s="169" t="s">
        <v>53</v>
      </c>
      <c r="N48" s="169"/>
      <c r="O48" s="169"/>
      <c r="P48" s="57">
        <f>COUNTIF(P12:P43,H55)</f>
        <v>9</v>
      </c>
    </row>
    <row r="49" spans="1:16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COUNTIF(H12:H43,H56)</f>
        <v>0</v>
      </c>
      <c r="I49" s="62"/>
      <c r="J49" s="62"/>
      <c r="K49" s="62"/>
      <c r="L49" s="62"/>
      <c r="M49" s="169" t="s">
        <v>55</v>
      </c>
      <c r="N49" s="169"/>
      <c r="O49" s="169"/>
      <c r="P49" s="57">
        <f>COUNTIF(P12:P43,H56)</f>
        <v>0</v>
      </c>
    </row>
    <row r="50" spans="1:16" x14ac:dyDescent="0.55000000000000004">
      <c r="B50" s="173" t="s">
        <v>59</v>
      </c>
      <c r="C50" s="173"/>
      <c r="E50" s="173" t="s">
        <v>59</v>
      </c>
      <c r="F50" s="173"/>
      <c r="G50" s="173"/>
      <c r="J50" s="173" t="s">
        <v>59</v>
      </c>
      <c r="K50" s="173"/>
      <c r="M50" s="173" t="s">
        <v>59</v>
      </c>
      <c r="N50" s="173"/>
      <c r="O50" s="173"/>
    </row>
    <row r="51" spans="1:16" x14ac:dyDescent="0.55000000000000004">
      <c r="B51" s="128" t="str">
        <f>ข้อมูลพื้นฐาน!D8</f>
        <v>(นางภัทรจิดาภา  กินนารี)</v>
      </c>
      <c r="C51" s="128"/>
      <c r="E51" s="128" t="str">
        <f>ข้อมูลพื้นฐาน!D10</f>
        <v>(นายสุนันท์  จงใจกลาง)</v>
      </c>
      <c r="F51" s="128"/>
      <c r="G51" s="128"/>
      <c r="J51" s="128" t="str">
        <f>ข้อมูลพื้นฐาน!D8</f>
        <v>(นางภัทรจิดาภา  กินนารี)</v>
      </c>
      <c r="K51" s="128"/>
      <c r="M51" s="128" t="str">
        <f>ข้อมูลพื้นฐาน!D10</f>
        <v>(นายสุนันท์  จงใจกลาง)</v>
      </c>
      <c r="N51" s="128"/>
      <c r="O51" s="128"/>
    </row>
    <row r="52" spans="1:16" x14ac:dyDescent="0.55000000000000004">
      <c r="B52" s="128" t="s">
        <v>20</v>
      </c>
      <c r="C52" s="128"/>
      <c r="E52" s="128" t="s">
        <v>23</v>
      </c>
      <c r="F52" s="128"/>
      <c r="G52" s="128"/>
      <c r="J52" s="128" t="s">
        <v>20</v>
      </c>
      <c r="K52" s="128"/>
      <c r="M52" s="128" t="s">
        <v>23</v>
      </c>
      <c r="N52" s="128"/>
      <c r="O52" s="128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4">
    <mergeCell ref="A1:H1"/>
    <mergeCell ref="I1:P1"/>
    <mergeCell ref="A2:C2"/>
    <mergeCell ref="E2:H2"/>
    <mergeCell ref="I2:K2"/>
    <mergeCell ref="M2:P2"/>
    <mergeCell ref="A3:H3"/>
    <mergeCell ref="I3:P3"/>
    <mergeCell ref="A4:H4"/>
    <mergeCell ref="I4:P4"/>
    <mergeCell ref="A6:A11"/>
    <mergeCell ref="B6:B11"/>
    <mergeCell ref="C6:C11"/>
    <mergeCell ref="D6:D11"/>
    <mergeCell ref="E6:E11"/>
    <mergeCell ref="F6:F11"/>
    <mergeCell ref="M6:M11"/>
    <mergeCell ref="N6:N11"/>
    <mergeCell ref="O6:O11"/>
    <mergeCell ref="P6:P11"/>
    <mergeCell ref="A44:E44"/>
    <mergeCell ref="F44:H44"/>
    <mergeCell ref="I44:M44"/>
    <mergeCell ref="N44:P44"/>
    <mergeCell ref="G6:G11"/>
    <mergeCell ref="H6:H11"/>
    <mergeCell ref="I6:I11"/>
    <mergeCell ref="J6:J11"/>
    <mergeCell ref="K6:K11"/>
    <mergeCell ref="L6:L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</mergeCells>
  <pageMargins left="0.86614173228346458" right="0.55118110236220474" top="0.56000000000000005" bottom="0.54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57"/>
  <sheetViews>
    <sheetView view="pageBreakPreview" topLeftCell="A25" zoomScale="86" zoomScaleNormal="100" zoomScaleSheetLayoutView="86" workbookViewId="0">
      <selection activeCell="C33" sqref="C33"/>
    </sheetView>
  </sheetViews>
  <sheetFormatPr defaultRowHeight="24" x14ac:dyDescent="0.55000000000000004"/>
  <cols>
    <col min="1" max="1" width="5.625" style="1" customWidth="1"/>
    <col min="2" max="2" width="34" style="1" customWidth="1"/>
    <col min="3" max="4" width="15" style="1" customWidth="1"/>
    <col min="5" max="5" width="15.5" style="1" customWidth="1"/>
    <col min="6" max="6" width="11.875" style="1" customWidth="1"/>
    <col min="7" max="7" width="12.875" style="1" customWidth="1"/>
    <col min="8" max="8" width="14.37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5"/>
      <c r="D2" s="174" t="str">
        <f>ข้อมูลพื้นฐาน!D6</f>
        <v>ปีการศึกษา 2565</v>
      </c>
      <c r="E2" s="174"/>
      <c r="F2" s="75"/>
      <c r="G2" s="75"/>
      <c r="H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</row>
    <row r="4" spans="1:18" x14ac:dyDescent="0.2">
      <c r="A4" s="178" t="s">
        <v>77</v>
      </c>
      <c r="B4" s="178"/>
      <c r="C4" s="178"/>
      <c r="D4" s="178"/>
      <c r="E4" s="178"/>
      <c r="F4" s="178"/>
      <c r="G4" s="178"/>
      <c r="H4" s="178"/>
    </row>
    <row r="5" spans="1:18" x14ac:dyDescent="0.2">
      <c r="A5" s="61" t="s">
        <v>82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7" customHeight="1" x14ac:dyDescent="0.2">
      <c r="A6" s="145" t="s">
        <v>43</v>
      </c>
      <c r="B6" s="146" t="s">
        <v>27</v>
      </c>
      <c r="C6" s="139" t="s">
        <v>83</v>
      </c>
      <c r="D6" s="139" t="s">
        <v>84</v>
      </c>
      <c r="E6" s="139" t="s">
        <v>85</v>
      </c>
      <c r="F6" s="136" t="s">
        <v>44</v>
      </c>
      <c r="G6" s="137" t="s">
        <v>45</v>
      </c>
      <c r="H6" s="138" t="s">
        <v>46</v>
      </c>
    </row>
    <row r="7" spans="1:18" ht="27" customHeight="1" x14ac:dyDescent="0.2">
      <c r="A7" s="145"/>
      <c r="B7" s="146"/>
      <c r="C7" s="139"/>
      <c r="D7" s="139"/>
      <c r="E7" s="139"/>
      <c r="F7" s="136"/>
      <c r="G7" s="137"/>
      <c r="H7" s="138"/>
    </row>
    <row r="8" spans="1:18" ht="27" customHeight="1" x14ac:dyDescent="0.2">
      <c r="A8" s="145"/>
      <c r="B8" s="146"/>
      <c r="C8" s="139"/>
      <c r="D8" s="139"/>
      <c r="E8" s="139"/>
      <c r="F8" s="136"/>
      <c r="G8" s="137"/>
      <c r="H8" s="138"/>
    </row>
    <row r="9" spans="1:18" ht="27" customHeight="1" x14ac:dyDescent="0.2">
      <c r="A9" s="145"/>
      <c r="B9" s="146"/>
      <c r="C9" s="139"/>
      <c r="D9" s="139"/>
      <c r="E9" s="139"/>
      <c r="F9" s="136"/>
      <c r="G9" s="137"/>
      <c r="H9" s="138"/>
    </row>
    <row r="10" spans="1:18" ht="27" customHeight="1" x14ac:dyDescent="0.2">
      <c r="A10" s="145"/>
      <c r="B10" s="146"/>
      <c r="C10" s="139"/>
      <c r="D10" s="139"/>
      <c r="E10" s="139"/>
      <c r="F10" s="136"/>
      <c r="G10" s="137"/>
      <c r="H10" s="138"/>
    </row>
    <row r="11" spans="1:18" ht="27" customHeight="1" x14ac:dyDescent="0.2">
      <c r="A11" s="145"/>
      <c r="B11" s="146"/>
      <c r="C11" s="139"/>
      <c r="D11" s="139"/>
      <c r="E11" s="139"/>
      <c r="F11" s="136"/>
      <c r="G11" s="137"/>
      <c r="H11" s="138"/>
    </row>
    <row r="12" spans="1:18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2 ตัวชี้วัดข้อที 2'!C12+'สมรรถนะที่ 2 ตัวชี้วัดข้อที 2'!K12)/2</f>
        <v>1</v>
      </c>
      <c r="D12" s="39">
        <f>('สมรรถนะที่ 2 ตัวชี้วัดข้อที 2'!D12+'สมรรถนะที่ 2 ตัวชี้วัดข้อที 2'!L12)/2</f>
        <v>2</v>
      </c>
      <c r="E12" s="39">
        <f>('สมรรถนะที่ 2 ตัวชี้วัดข้อที 2'!E12+'สมรรถนะที่ 2 ตัวชี้วัดข้อที 2'!M12)/2</f>
        <v>1</v>
      </c>
      <c r="F12" s="50">
        <f>('สมรรถนะที่ 2 ตัวชี้วัดข้อที 2'!F12+'สมรรถนะที่ 2 ตัวชี้วัดข้อที 2'!N12)/2</f>
        <v>4</v>
      </c>
      <c r="G12" s="51">
        <f>('สมรรถนะที่ 2 ตัวชี้วัดข้อที 2'!G12+'สมรรถนะที่ 2 ตัวชี้วัดข้อที 2'!O12)/2</f>
        <v>1.3333333333333333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</row>
    <row r="13" spans="1:18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2 ตัวชี้วัดข้อที 2'!C13+'สมรรถนะที่ 2 ตัวชี้วัดข้อที 2'!K13)/2</f>
        <v>1</v>
      </c>
      <c r="D13" s="39">
        <f>('สมรรถนะที่ 2 ตัวชี้วัดข้อที 2'!D13+'สมรรถนะที่ 2 ตัวชี้วัดข้อที 2'!L13)/2</f>
        <v>2</v>
      </c>
      <c r="E13" s="39">
        <f>('สมรรถนะที่ 2 ตัวชี้วัดข้อที 2'!E13+'สมรรถนะที่ 2 ตัวชี้วัดข้อที 2'!M13)/2</f>
        <v>1</v>
      </c>
      <c r="F13" s="50">
        <f>('สมรรถนะที่ 2 ตัวชี้วัดข้อที 2'!F13+'สมรรถนะที่ 2 ตัวชี้วัดข้อที 2'!N13)/2</f>
        <v>4</v>
      </c>
      <c r="G13" s="51">
        <f>('สมรรถนะที่ 2 ตัวชี้วัดข้อที 2'!G13+'สมรรถนะที่ 2 ตัวชี้วัดข้อที 2'!O13)/2</f>
        <v>1.3333333333333333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</row>
    <row r="14" spans="1:18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2 ตัวชี้วัดข้อที 2'!C14+'สมรรถนะที่ 2 ตัวชี้วัดข้อที 2'!K14)/2</f>
        <v>3</v>
      </c>
      <c r="D14" s="39">
        <f>('สมรรถนะที่ 2 ตัวชี้วัดข้อที 2'!D14+'สมรรถนะที่ 2 ตัวชี้วัดข้อที 2'!L14)/2</f>
        <v>2.5</v>
      </c>
      <c r="E14" s="39">
        <f>('สมรรถนะที่ 2 ตัวชี้วัดข้อที 2'!E14+'สมรรถนะที่ 2 ตัวชี้วัดข้อที 2'!M14)/2</f>
        <v>2</v>
      </c>
      <c r="F14" s="50">
        <f>('สมรรถนะที่ 2 ตัวชี้วัดข้อที 2'!F14+'สมรรถนะที่ 2 ตัวชี้วัดข้อที 2'!N14)/2</f>
        <v>7.5</v>
      </c>
      <c r="G14" s="51">
        <f>('สมรรถนะที่ 2 ตัวชี้วัดข้อที 2'!G14+'สมรรถนะที่ 2 ตัวชี้วัดข้อที 2'!O14)/2</f>
        <v>2.5</v>
      </c>
      <c r="H14" s="44" t="str">
        <f t="shared" ref="H14:H31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2 ตัวชี้วัดข้อที 2'!C15+'สมรรถนะที่ 2 ตัวชี้วัดข้อที 2'!K15)/2</f>
        <v>3</v>
      </c>
      <c r="D15" s="39">
        <f>('สมรรถนะที่ 2 ตัวชี้วัดข้อที 2'!D15+'สมรรถนะที่ 2 ตัวชี้วัดข้อที 2'!L15)/2</f>
        <v>2.5</v>
      </c>
      <c r="E15" s="39">
        <f>('สมรรถนะที่ 2 ตัวชี้วัดข้อที 2'!E15+'สมรรถนะที่ 2 ตัวชี้วัดข้อที 2'!M15)/2</f>
        <v>3</v>
      </c>
      <c r="F15" s="50">
        <f>('สมรรถนะที่ 2 ตัวชี้วัดข้อที 2'!F15+'สมรรถนะที่ 2 ตัวชี้วัดข้อที 2'!N15)/2</f>
        <v>8.5</v>
      </c>
      <c r="G15" s="51">
        <f>('สมรรถนะที่ 2 ตัวชี้วัดข้อที 2'!G15+'สมรรถนะที่ 2 ตัวชี้วัดข้อที 2'!O15)/2</f>
        <v>2.833333333333333</v>
      </c>
      <c r="H15" s="44" t="str">
        <f t="shared" si="0"/>
        <v>ดีเยี่ยม</v>
      </c>
    </row>
    <row r="16" spans="1:18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2 ตัวชี้วัดข้อที 2'!C16+'สมรรถนะที่ 2 ตัวชี้วัดข้อที 2'!K16)/2</f>
        <v>3</v>
      </c>
      <c r="D16" s="39">
        <f>('สมรรถนะที่ 2 ตัวชี้วัดข้อที 2'!D16+'สมรรถนะที่ 2 ตัวชี้วัดข้อที 2'!L16)/2</f>
        <v>2.5</v>
      </c>
      <c r="E16" s="39">
        <f>('สมรรถนะที่ 2 ตัวชี้วัดข้อที 2'!E16+'สมรรถนะที่ 2 ตัวชี้วัดข้อที 2'!M16)/2</f>
        <v>3</v>
      </c>
      <c r="F16" s="50">
        <f>('สมรรถนะที่ 2 ตัวชี้วัดข้อที 2'!F16+'สมรรถนะที่ 2 ตัวชี้วัดข้อที 2'!N16)/2</f>
        <v>8.5</v>
      </c>
      <c r="G16" s="51">
        <f>('สมรรถนะที่ 2 ตัวชี้วัดข้อที 2'!G16+'สมรรถนะที่ 2 ตัวชี้วัดข้อที 2'!O16)/2</f>
        <v>2.833333333333333</v>
      </c>
      <c r="H16" s="44" t="str">
        <f t="shared" si="0"/>
        <v>ดีเยี่ยม</v>
      </c>
    </row>
    <row r="17" spans="1:8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2 ตัวชี้วัดข้อที 2'!C17+'สมรรถนะที่ 2 ตัวชี้วัดข้อที 2'!K17)/2</f>
        <v>1</v>
      </c>
      <c r="D17" s="39">
        <f>('สมรรถนะที่ 2 ตัวชี้วัดข้อที 2'!D17+'สมรรถนะที่ 2 ตัวชี้วัดข้อที 2'!L17)/2</f>
        <v>2</v>
      </c>
      <c r="E17" s="39">
        <f>('สมรรถนะที่ 2 ตัวชี้วัดข้อที 2'!E17+'สมรรถนะที่ 2 ตัวชี้วัดข้อที 2'!M17)/2</f>
        <v>1</v>
      </c>
      <c r="F17" s="50">
        <f>('สมรรถนะที่ 2 ตัวชี้วัดข้อที 2'!F17+'สมรรถนะที่ 2 ตัวชี้วัดข้อที 2'!N17)/2</f>
        <v>4</v>
      </c>
      <c r="G17" s="51">
        <f>('สมรรถนะที่ 2 ตัวชี้วัดข้อที 2'!G17+'สมรรถนะที่ 2 ตัวชี้วัดข้อที 2'!O17)/2</f>
        <v>1.3333333333333333</v>
      </c>
      <c r="H17" s="44" t="str">
        <f t="shared" si="0"/>
        <v>ผ่านเกณฑ์</v>
      </c>
    </row>
    <row r="18" spans="1:8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2 ตัวชี้วัดข้อที 2'!C18+'สมรรถนะที่ 2 ตัวชี้วัดข้อที 2'!K18)/2</f>
        <v>1</v>
      </c>
      <c r="D18" s="39">
        <f>('สมรรถนะที่ 2 ตัวชี้วัดข้อที 2'!D18+'สมรรถนะที่ 2 ตัวชี้วัดข้อที 2'!L18)/2</f>
        <v>2</v>
      </c>
      <c r="E18" s="39">
        <f>('สมรรถนะที่ 2 ตัวชี้วัดข้อที 2'!E18+'สมรรถนะที่ 2 ตัวชี้วัดข้อที 2'!M18)/2</f>
        <v>1</v>
      </c>
      <c r="F18" s="50">
        <f>('สมรรถนะที่ 2 ตัวชี้วัดข้อที 2'!F18+'สมรรถนะที่ 2 ตัวชี้วัดข้อที 2'!N18)/2</f>
        <v>4</v>
      </c>
      <c r="G18" s="51">
        <f>('สมรรถนะที่ 2 ตัวชี้วัดข้อที 2'!G18+'สมรรถนะที่ 2 ตัวชี้วัดข้อที 2'!O18)/2</f>
        <v>1.3333333333333333</v>
      </c>
      <c r="H18" s="44" t="str">
        <f t="shared" si="0"/>
        <v>ผ่านเกณฑ์</v>
      </c>
    </row>
    <row r="19" spans="1:8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2 ตัวชี้วัดข้อที 2'!C19+'สมรรถนะที่ 2 ตัวชี้วัดข้อที 2'!K19)/2</f>
        <v>1</v>
      </c>
      <c r="D19" s="39">
        <f>('สมรรถนะที่ 2 ตัวชี้วัดข้อที 2'!D19+'สมรรถนะที่ 2 ตัวชี้วัดข้อที 2'!L19)/2</f>
        <v>1</v>
      </c>
      <c r="E19" s="39">
        <f>('สมรรถนะที่ 2 ตัวชี้วัดข้อที 2'!E19+'สมรรถนะที่ 2 ตัวชี้วัดข้อที 2'!M19)/2</f>
        <v>1</v>
      </c>
      <c r="F19" s="50">
        <f>('สมรรถนะที่ 2 ตัวชี้วัดข้อที 2'!F19+'สมรรถนะที่ 2 ตัวชี้วัดข้อที 2'!N19)/2</f>
        <v>3</v>
      </c>
      <c r="G19" s="51">
        <f>('สมรรถนะที่ 2 ตัวชี้วัดข้อที 2'!G19+'สมรรถนะที่ 2 ตัวชี้วัดข้อที 2'!O19)/2</f>
        <v>1</v>
      </c>
      <c r="H19" s="44" t="str">
        <f t="shared" si="0"/>
        <v>ผ่านเกณฑ์</v>
      </c>
    </row>
    <row r="20" spans="1:8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2 ตัวชี้วัดข้อที 2'!C20+'สมรรถนะที่ 2 ตัวชี้วัดข้อที 2'!K20)/2</f>
        <v>1</v>
      </c>
      <c r="D20" s="39">
        <f>('สมรรถนะที่ 2 ตัวชี้วัดข้อที 2'!D20+'สมรรถนะที่ 2 ตัวชี้วัดข้อที 2'!L20)/2</f>
        <v>2</v>
      </c>
      <c r="E20" s="39">
        <f>('สมรรถนะที่ 2 ตัวชี้วัดข้อที 2'!E20+'สมรรถนะที่ 2 ตัวชี้วัดข้อที 2'!M20)/2</f>
        <v>1</v>
      </c>
      <c r="F20" s="50">
        <f>('สมรรถนะที่ 2 ตัวชี้วัดข้อที 2'!F20+'สมรรถนะที่ 2 ตัวชี้วัดข้อที 2'!N20)/2</f>
        <v>4</v>
      </c>
      <c r="G20" s="51">
        <f>('สมรรถนะที่ 2 ตัวชี้วัดข้อที 2'!G20+'สมรรถนะที่ 2 ตัวชี้วัดข้อที 2'!O20)/2</f>
        <v>1.3333333333333333</v>
      </c>
      <c r="H20" s="44" t="str">
        <f t="shared" si="0"/>
        <v>ผ่านเกณฑ์</v>
      </c>
    </row>
    <row r="21" spans="1:8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2 ตัวชี้วัดข้อที 2'!C21+'สมรรถนะที่ 2 ตัวชี้วัดข้อที 2'!K21)/2</f>
        <v>2</v>
      </c>
      <c r="D21" s="39">
        <f>('สมรรถนะที่ 2 ตัวชี้วัดข้อที 2'!D21+'สมรรถนะที่ 2 ตัวชี้วัดข้อที 2'!L21)/2</f>
        <v>2</v>
      </c>
      <c r="E21" s="39">
        <f>('สมรรถนะที่ 2 ตัวชี้วัดข้อที 2'!E21+'สมรรถนะที่ 2 ตัวชี้วัดข้อที 2'!M21)/2</f>
        <v>2</v>
      </c>
      <c r="F21" s="50">
        <f>('สมรรถนะที่ 2 ตัวชี้วัดข้อที 2'!F21+'สมรรถนะที่ 2 ตัวชี้วัดข้อที 2'!N21)/2</f>
        <v>6</v>
      </c>
      <c r="G21" s="51">
        <f>('สมรรถนะที่ 2 ตัวชี้วัดข้อที 2'!G21+'สมรรถนะที่ 2 ตัวชี้วัดข้อที 2'!O21)/2</f>
        <v>2</v>
      </c>
      <c r="H21" s="44" t="str">
        <f t="shared" si="0"/>
        <v>ดี</v>
      </c>
    </row>
    <row r="22" spans="1:8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2 ตัวชี้วัดข้อที 2'!C22+'สมรรถนะที่ 2 ตัวชี้วัดข้อที 2'!K22)/2</f>
        <v>2</v>
      </c>
      <c r="D22" s="39">
        <f>('สมรรถนะที่ 2 ตัวชี้วัดข้อที 2'!D22+'สมรรถนะที่ 2 ตัวชี้วัดข้อที 2'!L22)/2</f>
        <v>2</v>
      </c>
      <c r="E22" s="39">
        <f>('สมรรถนะที่ 2 ตัวชี้วัดข้อที 2'!E22+'สมรรถนะที่ 2 ตัวชี้วัดข้อที 2'!M22)/2</f>
        <v>2</v>
      </c>
      <c r="F22" s="50">
        <f>('สมรรถนะที่ 2 ตัวชี้วัดข้อที 2'!F22+'สมรรถนะที่ 2 ตัวชี้วัดข้อที 2'!N22)/2</f>
        <v>6</v>
      </c>
      <c r="G22" s="51">
        <f>('สมรรถนะที่ 2 ตัวชี้วัดข้อที 2'!G22+'สมรรถนะที่ 2 ตัวชี้วัดข้อที 2'!O22)/2</f>
        <v>2</v>
      </c>
      <c r="H22" s="44" t="str">
        <f t="shared" si="0"/>
        <v>ดี</v>
      </c>
    </row>
    <row r="23" spans="1:8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2 ตัวชี้วัดข้อที 2'!C23+'สมรรถนะที่ 2 ตัวชี้วัดข้อที 2'!K23)/2</f>
        <v>1</v>
      </c>
      <c r="D23" s="39">
        <f>('สมรรถนะที่ 2 ตัวชี้วัดข้อที 2'!D23+'สมรรถนะที่ 2 ตัวชี้วัดข้อที 2'!L23)/2</f>
        <v>1</v>
      </c>
      <c r="E23" s="39">
        <f>('สมรรถนะที่ 2 ตัวชี้วัดข้อที 2'!E23+'สมรรถนะที่ 2 ตัวชี้วัดข้อที 2'!M23)/2</f>
        <v>1</v>
      </c>
      <c r="F23" s="50">
        <f>('สมรรถนะที่ 2 ตัวชี้วัดข้อที 2'!F23+'สมรรถนะที่ 2 ตัวชี้วัดข้อที 2'!N23)/2</f>
        <v>3</v>
      </c>
      <c r="G23" s="51">
        <f>('สมรรถนะที่ 2 ตัวชี้วัดข้อที 2'!G23+'สมรรถนะที่ 2 ตัวชี้วัดข้อที 2'!O23)/2</f>
        <v>1</v>
      </c>
      <c r="H23" s="44" t="str">
        <f t="shared" si="0"/>
        <v>ผ่านเกณฑ์</v>
      </c>
    </row>
    <row r="24" spans="1:8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2 ตัวชี้วัดข้อที 2'!C24+'สมรรถนะที่ 2 ตัวชี้วัดข้อที 2'!K24)/2</f>
        <v>1</v>
      </c>
      <c r="D24" s="39">
        <f>('สมรรถนะที่ 2 ตัวชี้วัดข้อที 2'!D24+'สมรรถนะที่ 2 ตัวชี้วัดข้อที 2'!L24)/2</f>
        <v>1</v>
      </c>
      <c r="E24" s="39">
        <f>('สมรรถนะที่ 2 ตัวชี้วัดข้อที 2'!E24+'สมรรถนะที่ 2 ตัวชี้วัดข้อที 2'!M24)/2</f>
        <v>1</v>
      </c>
      <c r="F24" s="50">
        <f>('สมรรถนะที่ 2 ตัวชี้วัดข้อที 2'!F24+'สมรรถนะที่ 2 ตัวชี้วัดข้อที 2'!N24)/2</f>
        <v>3</v>
      </c>
      <c r="G24" s="51">
        <f>('สมรรถนะที่ 2 ตัวชี้วัดข้อที 2'!G24+'สมรรถนะที่ 2 ตัวชี้วัดข้อที 2'!O24)/2</f>
        <v>1</v>
      </c>
      <c r="H24" s="44" t="str">
        <f t="shared" si="0"/>
        <v>ผ่านเกณฑ์</v>
      </c>
    </row>
    <row r="25" spans="1:8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2 ตัวชี้วัดข้อที 2'!C25+'สมรรถนะที่ 2 ตัวชี้วัดข้อที 2'!K25)/2</f>
        <v>1</v>
      </c>
      <c r="D25" s="39">
        <f>('สมรรถนะที่ 2 ตัวชี้วัดข้อที 2'!D25+'สมรรถนะที่ 2 ตัวชี้วัดข้อที 2'!L25)/2</f>
        <v>1</v>
      </c>
      <c r="E25" s="39">
        <f>('สมรรถนะที่ 2 ตัวชี้วัดข้อที 2'!E25+'สมรรถนะที่ 2 ตัวชี้วัดข้อที 2'!M25)/2</f>
        <v>1</v>
      </c>
      <c r="F25" s="50">
        <f>('สมรรถนะที่ 2 ตัวชี้วัดข้อที 2'!F25+'สมรรถนะที่ 2 ตัวชี้วัดข้อที 2'!N25)/2</f>
        <v>3</v>
      </c>
      <c r="G25" s="51">
        <f>('สมรรถนะที่ 2 ตัวชี้วัดข้อที 2'!G25+'สมรรถนะที่ 2 ตัวชี้วัดข้อที 2'!O25)/2</f>
        <v>1</v>
      </c>
      <c r="H25" s="44" t="str">
        <f t="shared" si="0"/>
        <v>ผ่านเกณฑ์</v>
      </c>
    </row>
    <row r="26" spans="1:8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2 ตัวชี้วัดข้อที 2'!C26+'สมรรถนะที่ 2 ตัวชี้วัดข้อที 2'!K26)/2</f>
        <v>2</v>
      </c>
      <c r="D26" s="39">
        <f>('สมรรถนะที่ 2 ตัวชี้วัดข้อที 2'!D26+'สมรรถนะที่ 2 ตัวชี้วัดข้อที 2'!L26)/2</f>
        <v>3</v>
      </c>
      <c r="E26" s="39">
        <f>('สมรรถนะที่ 2 ตัวชี้วัดข้อที 2'!E26+'สมรรถนะที่ 2 ตัวชี้วัดข้อที 2'!M26)/2</f>
        <v>2</v>
      </c>
      <c r="F26" s="50">
        <f>('สมรรถนะที่ 2 ตัวชี้วัดข้อที 2'!F26+'สมรรถนะที่ 2 ตัวชี้วัดข้อที 2'!N26)/2</f>
        <v>7</v>
      </c>
      <c r="G26" s="51">
        <f>('สมรรถนะที่ 2 ตัวชี้วัดข้อที 2'!G26+'สมรรถนะที่ 2 ตัวชี้วัดข้อที 2'!O26)/2</f>
        <v>2.3333333333333335</v>
      </c>
      <c r="H26" s="44" t="str">
        <f t="shared" si="0"/>
        <v>ดี</v>
      </c>
    </row>
    <row r="27" spans="1:8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2 ตัวชี้วัดข้อที 2'!C27+'สมรรถนะที่ 2 ตัวชี้วัดข้อที 2'!K27)/2</f>
        <v>2</v>
      </c>
      <c r="D27" s="39">
        <f>('สมรรถนะที่ 2 ตัวชี้วัดข้อที 2'!D27+'สมรรถนะที่ 2 ตัวชี้วัดข้อที 2'!L27)/2</f>
        <v>2.5</v>
      </c>
      <c r="E27" s="39">
        <f>('สมรรถนะที่ 2 ตัวชี้วัดข้อที 2'!E27+'สมรรถนะที่ 2 ตัวชี้วัดข้อที 2'!M27)/2</f>
        <v>3</v>
      </c>
      <c r="F27" s="50">
        <f>('สมรรถนะที่ 2 ตัวชี้วัดข้อที 2'!F27+'สมรรถนะที่ 2 ตัวชี้วัดข้อที 2'!N27)/2</f>
        <v>7.5</v>
      </c>
      <c r="G27" s="51">
        <f>('สมรรถนะที่ 2 ตัวชี้วัดข้อที 2'!G27+'สมรรถนะที่ 2 ตัวชี้วัดข้อที 2'!O27)/2</f>
        <v>2.5</v>
      </c>
      <c r="H27" s="44" t="str">
        <f t="shared" si="0"/>
        <v>ดีเยี่ยม</v>
      </c>
    </row>
    <row r="28" spans="1:8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2 ตัวชี้วัดข้อที 2'!C28+'สมรรถนะที่ 2 ตัวชี้วัดข้อที 2'!K28)/2</f>
        <v>3</v>
      </c>
      <c r="D28" s="39">
        <f>('สมรรถนะที่ 2 ตัวชี้วัดข้อที 2'!D28+'สมรรถนะที่ 2 ตัวชี้วัดข้อที 2'!L28)/2</f>
        <v>2.5</v>
      </c>
      <c r="E28" s="39">
        <f>('สมรรถนะที่ 2 ตัวชี้วัดข้อที 2'!E28+'สมรรถนะที่ 2 ตัวชี้วัดข้อที 2'!M28)/2</f>
        <v>3</v>
      </c>
      <c r="F28" s="50">
        <f>('สมรรถนะที่ 2 ตัวชี้วัดข้อที 2'!F28+'สมรรถนะที่ 2 ตัวชี้วัดข้อที 2'!N28)/2</f>
        <v>8.5</v>
      </c>
      <c r="G28" s="51">
        <f>('สมรรถนะที่ 2 ตัวชี้วัดข้อที 2'!G28+'สมรรถนะที่ 2 ตัวชี้วัดข้อที 2'!O28)/2</f>
        <v>2.833333333333333</v>
      </c>
      <c r="H28" s="44" t="str">
        <f t="shared" si="0"/>
        <v>ดีเยี่ยม</v>
      </c>
    </row>
    <row r="29" spans="1:8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2 ตัวชี้วัดข้อที 2'!C29+'สมรรถนะที่ 2 ตัวชี้วัดข้อที 2'!K29)/2</f>
        <v>3</v>
      </c>
      <c r="D29" s="39">
        <f>('สมรรถนะที่ 2 ตัวชี้วัดข้อที 2'!D29+'สมรรถนะที่ 2 ตัวชี้วัดข้อที 2'!L29)/2</f>
        <v>2.5</v>
      </c>
      <c r="E29" s="39">
        <f>('สมรรถนะที่ 2 ตัวชี้วัดข้อที 2'!E29+'สมรรถนะที่ 2 ตัวชี้วัดข้อที 2'!M29)/2</f>
        <v>2</v>
      </c>
      <c r="F29" s="50">
        <f>('สมรรถนะที่ 2 ตัวชี้วัดข้อที 2'!F29+'สมรรถนะที่ 2 ตัวชี้วัดข้อที 2'!N29)/2</f>
        <v>7.5</v>
      </c>
      <c r="G29" s="51">
        <f>('สมรรถนะที่ 2 ตัวชี้วัดข้อที 2'!G29+'สมรรถนะที่ 2 ตัวชี้วัดข้อที 2'!O29)/2</f>
        <v>2.5</v>
      </c>
      <c r="H29" s="44" t="str">
        <f t="shared" si="0"/>
        <v>ดีเยี่ยม</v>
      </c>
    </row>
    <row r="30" spans="1:8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2 ตัวชี้วัดข้อที 2'!C30+'สมรรถนะที่ 2 ตัวชี้วัดข้อที 2'!K30)/2</f>
        <v>2.5</v>
      </c>
      <c r="D30" s="39">
        <f>('สมรรถนะที่ 2 ตัวชี้วัดข้อที 2'!D30+'สมรรถนะที่ 2 ตัวชี้วัดข้อที 2'!L30)/2</f>
        <v>3</v>
      </c>
      <c r="E30" s="39">
        <f>('สมรรถนะที่ 2 ตัวชี้วัดข้อที 2'!E30+'สมรรถนะที่ 2 ตัวชี้วัดข้อที 2'!M30)/2</f>
        <v>3</v>
      </c>
      <c r="F30" s="50">
        <f>('สมรรถนะที่ 2 ตัวชี้วัดข้อที 2'!F30+'สมรรถนะที่ 2 ตัวชี้วัดข้อที 2'!N30)/2</f>
        <v>8.5</v>
      </c>
      <c r="G30" s="51">
        <f>('สมรรถนะที่ 2 ตัวชี้วัดข้อที 2'!G30+'สมรรถนะที่ 2 ตัวชี้วัดข้อที 2'!O30)/2</f>
        <v>2.833333333333333</v>
      </c>
      <c r="H30" s="44" t="str">
        <f t="shared" si="0"/>
        <v>ดีเยี่ยม</v>
      </c>
    </row>
    <row r="31" spans="1:8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2 ตัวชี้วัดข้อที 2'!C31+'สมรรถนะที่ 2 ตัวชี้วัดข้อที 2'!K31)/2</f>
        <v>1</v>
      </c>
      <c r="D31" s="39">
        <f>('สมรรถนะที่ 2 ตัวชี้วัดข้อที 2'!D31+'สมรรถนะที่ 2 ตัวชี้วัดข้อที 2'!L31)/2</f>
        <v>2</v>
      </c>
      <c r="E31" s="39">
        <f>('สมรรถนะที่ 2 ตัวชี้วัดข้อที 2'!E31+'สมรรถนะที่ 2 ตัวชี้วัดข้อที 2'!M31)/2</f>
        <v>2</v>
      </c>
      <c r="F31" s="50">
        <f>('สมรรถนะที่ 2 ตัวชี้วัดข้อที 2'!F31+'สมรรถนะที่ 2 ตัวชี้วัดข้อที 2'!N31)/2</f>
        <v>5</v>
      </c>
      <c r="G31" s="51">
        <f>('สมรรถนะที่ 2 ตัวชี้วัดข้อที 2'!G31+'สมรรถนะที่ 2 ตัวชี้วัดข้อที 2'!O31)/2</f>
        <v>1.6666666666666667</v>
      </c>
      <c r="H31" s="44" t="str">
        <f t="shared" si="0"/>
        <v>ดี</v>
      </c>
    </row>
    <row r="32" spans="1:8" x14ac:dyDescent="0.55000000000000004">
      <c r="A32" s="39">
        <v>21</v>
      </c>
      <c r="B32" s="49"/>
      <c r="C32" s="39"/>
      <c r="D32" s="39"/>
      <c r="E32" s="39"/>
      <c r="F32" s="50"/>
      <c r="G32" s="51"/>
      <c r="H32" s="44"/>
    </row>
    <row r="33" spans="1:8" x14ac:dyDescent="0.55000000000000004">
      <c r="A33" s="39">
        <v>22</v>
      </c>
      <c r="B33" s="49"/>
      <c r="C33" s="39"/>
      <c r="D33" s="39"/>
      <c r="E33" s="39"/>
      <c r="F33" s="50"/>
      <c r="G33" s="51"/>
      <c r="H33" s="44"/>
    </row>
    <row r="34" spans="1:8" x14ac:dyDescent="0.55000000000000004">
      <c r="A34" s="39">
        <v>23</v>
      </c>
      <c r="B34" s="49"/>
      <c r="C34" s="39"/>
      <c r="D34" s="39"/>
      <c r="E34" s="39"/>
      <c r="F34" s="50"/>
      <c r="G34" s="51"/>
      <c r="H34" s="44"/>
    </row>
    <row r="35" spans="1:8" x14ac:dyDescent="0.55000000000000004">
      <c r="A35" s="39">
        <v>24</v>
      </c>
      <c r="B35" s="49"/>
      <c r="C35" s="39"/>
      <c r="D35" s="39"/>
      <c r="E35" s="39"/>
      <c r="F35" s="50"/>
      <c r="G35" s="51"/>
      <c r="H35" s="44"/>
    </row>
    <row r="36" spans="1:8" x14ac:dyDescent="0.55000000000000004">
      <c r="A36" s="39">
        <v>25</v>
      </c>
      <c r="B36" s="49"/>
      <c r="C36" s="39"/>
      <c r="D36" s="39"/>
      <c r="E36" s="39"/>
      <c r="F36" s="50"/>
      <c r="G36" s="51"/>
      <c r="H36" s="44"/>
    </row>
    <row r="37" spans="1:8" x14ac:dyDescent="0.55000000000000004">
      <c r="A37" s="39">
        <v>26</v>
      </c>
      <c r="B37" s="49"/>
      <c r="C37" s="39"/>
      <c r="D37" s="39"/>
      <c r="E37" s="39"/>
      <c r="F37" s="50"/>
      <c r="G37" s="51"/>
      <c r="H37" s="44"/>
    </row>
    <row r="38" spans="1:8" x14ac:dyDescent="0.55000000000000004">
      <c r="A38" s="39">
        <v>27</v>
      </c>
      <c r="B38" s="49"/>
      <c r="C38" s="39"/>
      <c r="D38" s="39"/>
      <c r="E38" s="39"/>
      <c r="F38" s="50"/>
      <c r="G38" s="51"/>
      <c r="H38" s="44"/>
    </row>
    <row r="39" spans="1:8" x14ac:dyDescent="0.55000000000000004">
      <c r="A39" s="39">
        <v>28</v>
      </c>
      <c r="B39" s="49"/>
      <c r="C39" s="39"/>
      <c r="D39" s="39"/>
      <c r="E39" s="39"/>
      <c r="F39" s="50"/>
      <c r="G39" s="51"/>
      <c r="H39" s="44"/>
    </row>
    <row r="40" spans="1:8" x14ac:dyDescent="0.55000000000000004">
      <c r="A40" s="39">
        <v>29</v>
      </c>
      <c r="B40" s="49"/>
      <c r="C40" s="39"/>
      <c r="D40" s="39"/>
      <c r="E40" s="39"/>
      <c r="F40" s="50"/>
      <c r="G40" s="51"/>
      <c r="H40" s="44"/>
    </row>
    <row r="41" spans="1:8" x14ac:dyDescent="0.55000000000000004">
      <c r="A41" s="39">
        <v>30</v>
      </c>
      <c r="B41" s="49"/>
      <c r="C41" s="39"/>
      <c r="D41" s="39"/>
      <c r="E41" s="39"/>
      <c r="F41" s="50"/>
      <c r="G41" s="51"/>
      <c r="H41" s="44"/>
    </row>
    <row r="42" spans="1:8" x14ac:dyDescent="0.55000000000000004">
      <c r="A42" s="39">
        <v>31</v>
      </c>
      <c r="B42" s="49"/>
      <c r="C42" s="39"/>
      <c r="D42" s="39"/>
      <c r="E42" s="39"/>
      <c r="F42" s="50"/>
      <c r="G42" s="51"/>
      <c r="H42" s="44"/>
    </row>
    <row r="43" spans="1:8" x14ac:dyDescent="0.55000000000000004">
      <c r="A43" s="39">
        <v>32</v>
      </c>
      <c r="B43" s="49"/>
      <c r="C43" s="39"/>
      <c r="D43" s="39"/>
      <c r="E43" s="39"/>
      <c r="F43" s="50"/>
      <c r="G43" s="51"/>
      <c r="H43" s="44"/>
    </row>
    <row r="44" spans="1:8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1.875</v>
      </c>
      <c r="G44" s="170"/>
      <c r="H44" s="170"/>
    </row>
    <row r="45" spans="1:8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</row>
    <row r="46" spans="1:8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7</v>
      </c>
    </row>
    <row r="47" spans="1:8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4</v>
      </c>
    </row>
    <row r="48" spans="1:8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9</v>
      </c>
    </row>
    <row r="49" spans="1:8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0</v>
      </c>
    </row>
    <row r="51" spans="1:8" x14ac:dyDescent="0.55000000000000004">
      <c r="B51" s="173" t="s">
        <v>59</v>
      </c>
      <c r="C51" s="173"/>
      <c r="E51" s="173" t="s">
        <v>59</v>
      </c>
      <c r="F51" s="173"/>
      <c r="G51" s="173"/>
    </row>
    <row r="52" spans="1:8" x14ac:dyDescent="0.55000000000000004">
      <c r="B52" s="128" t="str">
        <f>ข้อมูลพื้นฐาน!D8</f>
        <v>(นางภัทรจิดาภา  กินนารี)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</row>
    <row r="53" spans="1:8" x14ac:dyDescent="0.55000000000000004">
      <c r="B53" s="128" t="s">
        <v>20</v>
      </c>
      <c r="C53" s="128"/>
      <c r="E53" s="128" t="s">
        <v>23</v>
      </c>
      <c r="F53" s="128"/>
      <c r="G53" s="128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7">
    <mergeCell ref="A1:H1"/>
    <mergeCell ref="A2:C2"/>
    <mergeCell ref="A3:H3"/>
    <mergeCell ref="A4:H4"/>
    <mergeCell ref="A6:A11"/>
    <mergeCell ref="B6:B11"/>
    <mergeCell ref="C6:C11"/>
    <mergeCell ref="D6:D11"/>
    <mergeCell ref="E6:E11"/>
    <mergeCell ref="D2:E2"/>
    <mergeCell ref="F6:F11"/>
    <mergeCell ref="G6:G11"/>
    <mergeCell ref="H6:H11"/>
    <mergeCell ref="F44:H44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  <mergeCell ref="A45:E45"/>
    <mergeCell ref="F45:H45"/>
    <mergeCell ref="A44:E44"/>
  </mergeCells>
  <pageMargins left="0.70866141732283472" right="0.70866141732283472" top="0.74803149606299213" bottom="0.74803149606299213" header="0.31496062992125984" footer="0.31496062992125984"/>
  <pageSetup paperSize="9" scale="56" fitToWidth="0" orientation="portrait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57"/>
  <sheetViews>
    <sheetView view="pageBreakPreview" topLeftCell="H26" zoomScale="95" zoomScaleNormal="55" zoomScaleSheetLayoutView="95" workbookViewId="0">
      <selection activeCell="K32" sqref="K32"/>
    </sheetView>
  </sheetViews>
  <sheetFormatPr defaultColWidth="9" defaultRowHeight="24" x14ac:dyDescent="0.55000000000000004"/>
  <cols>
    <col min="1" max="1" width="6.875" style="1" customWidth="1"/>
    <col min="2" max="2" width="29.75" style="1" customWidth="1"/>
    <col min="3" max="3" width="19.75" style="1" customWidth="1"/>
    <col min="4" max="4" width="19.5" style="1" customWidth="1"/>
    <col min="5" max="5" width="20" style="1" customWidth="1"/>
    <col min="6" max="6" width="15.125" style="1" customWidth="1"/>
    <col min="7" max="7" width="9.75" style="1" customWidth="1"/>
    <col min="8" max="8" width="11.25" style="2" customWidth="1"/>
    <col min="9" max="9" width="13.875" style="1" customWidth="1"/>
    <col min="10" max="10" width="6.875" style="1" customWidth="1"/>
    <col min="11" max="11" width="29.75" style="1" customWidth="1"/>
    <col min="12" max="12" width="19.75" style="1" customWidth="1"/>
    <col min="13" max="13" width="19.5" style="1" customWidth="1"/>
    <col min="14" max="14" width="20" style="1" customWidth="1"/>
    <col min="15" max="15" width="15.125" style="1" customWidth="1"/>
    <col min="16" max="16" width="9.75" style="1" customWidth="1"/>
    <col min="17" max="17" width="11.25" style="2" customWidth="1"/>
    <col min="18" max="18" width="13.875" style="1" customWidth="1"/>
    <col min="19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/>
      <c r="J1" s="174" t="s">
        <v>66</v>
      </c>
      <c r="K1" s="174"/>
      <c r="L1" s="174"/>
      <c r="M1" s="174"/>
      <c r="N1" s="174"/>
      <c r="O1" s="174"/>
      <c r="P1" s="174"/>
      <c r="Q1" s="174"/>
      <c r="R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175"/>
      <c r="D2" s="174" t="s">
        <v>15</v>
      </c>
      <c r="E2" s="174"/>
      <c r="F2" s="176" t="str">
        <f>ข้อมูลพื้นฐาน!D6</f>
        <v>ปีการศึกษา 2565</v>
      </c>
      <c r="G2" s="176"/>
      <c r="H2" s="176"/>
      <c r="I2" s="176"/>
      <c r="J2" s="175" t="str">
        <f>ข้อมูลพื้นฐาน!D4</f>
        <v>ชั้นประถมศึกษาปีที่ 1</v>
      </c>
      <c r="K2" s="175"/>
      <c r="L2" s="175"/>
      <c r="M2" s="174" t="s">
        <v>57</v>
      </c>
      <c r="N2" s="174"/>
      <c r="O2" s="176" t="str">
        <f>ข้อมูลพื้นฐาน!D6</f>
        <v>ปีการศึกษา 2565</v>
      </c>
      <c r="P2" s="176"/>
      <c r="Q2" s="176"/>
      <c r="R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  <c r="J3" s="177" t="str">
        <f>ข้อมูลพื้นฐาน!D7</f>
        <v>โรงเรียนบ้านกุดโบสถ์</v>
      </c>
      <c r="K3" s="177"/>
      <c r="L3" s="177"/>
      <c r="M3" s="177"/>
      <c r="N3" s="177"/>
      <c r="O3" s="177"/>
      <c r="P3" s="177"/>
      <c r="Q3" s="177"/>
      <c r="R3" s="177"/>
    </row>
    <row r="4" spans="1:18" ht="25.5" customHeight="1" x14ac:dyDescent="0.55000000000000004">
      <c r="A4" s="178" t="s">
        <v>86</v>
      </c>
      <c r="B4" s="178"/>
      <c r="C4" s="178"/>
      <c r="D4" s="178"/>
      <c r="E4" s="178"/>
      <c r="F4" s="178"/>
      <c r="G4" s="178"/>
      <c r="H4" s="178"/>
      <c r="I4" s="178"/>
      <c r="J4" s="178" t="s">
        <v>86</v>
      </c>
      <c r="K4" s="178"/>
      <c r="L4" s="178"/>
      <c r="M4" s="178"/>
      <c r="N4" s="178"/>
      <c r="O4" s="178"/>
      <c r="P4" s="178"/>
      <c r="Q4" s="178"/>
      <c r="R4" s="178"/>
    </row>
    <row r="5" spans="1:18" ht="25.5" customHeight="1" x14ac:dyDescent="0.55000000000000004">
      <c r="A5" s="61" t="s">
        <v>87</v>
      </c>
      <c r="B5" s="61"/>
      <c r="C5" s="61"/>
      <c r="D5" s="61"/>
      <c r="E5" s="61"/>
      <c r="F5" s="61"/>
      <c r="G5" s="61"/>
      <c r="H5" s="61"/>
      <c r="I5" s="61"/>
      <c r="J5" s="61" t="s">
        <v>87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5" t="s">
        <v>43</v>
      </c>
      <c r="B6" s="146" t="s">
        <v>27</v>
      </c>
      <c r="C6" s="139" t="s">
        <v>88</v>
      </c>
      <c r="D6" s="139" t="s">
        <v>89</v>
      </c>
      <c r="E6" s="139" t="s">
        <v>90</v>
      </c>
      <c r="F6" s="139" t="s">
        <v>91</v>
      </c>
      <c r="G6" s="136" t="s">
        <v>44</v>
      </c>
      <c r="H6" s="137" t="s">
        <v>45</v>
      </c>
      <c r="I6" s="138" t="s">
        <v>46</v>
      </c>
      <c r="J6" s="145" t="s">
        <v>43</v>
      </c>
      <c r="K6" s="146" t="s">
        <v>27</v>
      </c>
      <c r="L6" s="139" t="str">
        <f>C6</f>
        <v>1. วิเคราะห์ ระบุปัญหาและสาเหตุที่เกิดขึ้น รวมถึงตัดสินใจเลือกวิธีการแก้ปัญหาได้</v>
      </c>
      <c r="M6" s="139" t="str">
        <f t="shared" ref="M6:O6" si="0">D6</f>
        <v>2. มีการวางแผนในการแก้ปัญหา โดยใช้ข้อมูลและรายละเอียดประกอบการวางแผน</v>
      </c>
      <c r="N6" s="139" t="str">
        <f t="shared" si="0"/>
        <v>3. ปฏิบัติตามแผนการแก้ปัญหาที่กำหนดไว้ และมีการบันทึกผลการปฏิบัติงานทุกขั้นตอน</v>
      </c>
      <c r="O6" s="139" t="str">
        <f t="shared" si="0"/>
        <v>4. มีการสรุปผลและจัดทำรายงานอย่างถูกต้อง สมบูรณ์ ชัดเจน</v>
      </c>
      <c r="P6" s="136" t="s">
        <v>44</v>
      </c>
      <c r="Q6" s="137" t="s">
        <v>45</v>
      </c>
      <c r="R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45"/>
      <c r="K7" s="146"/>
      <c r="L7" s="139"/>
      <c r="M7" s="139"/>
      <c r="N7" s="139"/>
      <c r="O7" s="139"/>
      <c r="P7" s="136"/>
      <c r="Q7" s="137"/>
      <c r="R7" s="138"/>
    </row>
    <row r="8" spans="1:18" ht="21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45"/>
      <c r="K8" s="146"/>
      <c r="L8" s="139"/>
      <c r="M8" s="139"/>
      <c r="N8" s="139"/>
      <c r="O8" s="139"/>
      <c r="P8" s="136"/>
      <c r="Q8" s="137"/>
      <c r="R8" s="138"/>
    </row>
    <row r="9" spans="1:18" ht="21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45"/>
      <c r="K9" s="146"/>
      <c r="L9" s="139"/>
      <c r="M9" s="139"/>
      <c r="N9" s="139"/>
      <c r="O9" s="139"/>
      <c r="P9" s="136"/>
      <c r="Q9" s="137"/>
      <c r="R9" s="138"/>
    </row>
    <row r="10" spans="1:18" ht="21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45"/>
      <c r="K10" s="146"/>
      <c r="L10" s="139"/>
      <c r="M10" s="139"/>
      <c r="N10" s="139"/>
      <c r="O10" s="139"/>
      <c r="P10" s="136"/>
      <c r="Q10" s="137"/>
      <c r="R10" s="138"/>
    </row>
    <row r="11" spans="1:18" ht="21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45"/>
      <c r="K11" s="146"/>
      <c r="L11" s="139"/>
      <c r="M11" s="139"/>
      <c r="N11" s="139"/>
      <c r="O11" s="139"/>
      <c r="P11" s="136"/>
      <c r="Q11" s="137"/>
      <c r="R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31" si="1">SUM(C12:F12)</f>
        <v>4</v>
      </c>
      <c r="H12" s="81">
        <f t="shared" ref="H12:H31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เด็กชายฉัตรปกรณ์ ไร่กระโทก</v>
      </c>
      <c r="L12" s="39">
        <v>1</v>
      </c>
      <c r="M12" s="39">
        <v>1</v>
      </c>
      <c r="N12" s="39">
        <v>1</v>
      </c>
      <c r="O12" s="39">
        <v>1</v>
      </c>
      <c r="P12" s="50">
        <f t="shared" ref="P12:P31" si="3">SUM(L12:O12)</f>
        <v>4</v>
      </c>
      <c r="Q12" s="81">
        <f t="shared" ref="Q12:Q31" si="4">AVERAGE(L12:O12)</f>
        <v>1</v>
      </c>
      <c r="R12" s="44" t="str">
        <f>IF(Q12&gt;=2.5,"ดีเยี่ยม",IF(Q12&gt;=1.5,"ดี",IF(Q12&gt;=1,"ผ่านเกณฑ์",IF(Q12&gt;=0,"ไม่ผ่านเกณฑ์"))))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1</v>
      </c>
      <c r="D13" s="39">
        <v>1</v>
      </c>
      <c r="E13" s="39">
        <v>1</v>
      </c>
      <c r="F13" s="39">
        <v>1</v>
      </c>
      <c r="G13" s="50">
        <f t="shared" si="1"/>
        <v>4</v>
      </c>
      <c r="H13" s="81">
        <f t="shared" si="2"/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เด็กชายชานน เลยกระโทก</v>
      </c>
      <c r="L13" s="39">
        <v>1</v>
      </c>
      <c r="M13" s="39">
        <v>1</v>
      </c>
      <c r="N13" s="39">
        <v>1</v>
      </c>
      <c r="O13" s="39">
        <v>1</v>
      </c>
      <c r="P13" s="50">
        <f t="shared" si="3"/>
        <v>4</v>
      </c>
      <c r="Q13" s="81">
        <f t="shared" si="4"/>
        <v>1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2</v>
      </c>
      <c r="D14" s="39">
        <v>2</v>
      </c>
      <c r="E14" s="39">
        <v>2</v>
      </c>
      <c r="F14" s="39">
        <v>2</v>
      </c>
      <c r="G14" s="50">
        <f t="shared" si="1"/>
        <v>8</v>
      </c>
      <c r="H14" s="81">
        <f t="shared" si="2"/>
        <v>2</v>
      </c>
      <c r="I14" s="44" t="str">
        <f t="shared" ref="I14:I31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เด็กชายณัฐพล  พินิจ</v>
      </c>
      <c r="L14" s="39">
        <v>2</v>
      </c>
      <c r="M14" s="39">
        <v>3</v>
      </c>
      <c r="N14" s="39">
        <v>3</v>
      </c>
      <c r="O14" s="39">
        <v>2</v>
      </c>
      <c r="P14" s="50">
        <f t="shared" si="3"/>
        <v>10</v>
      </c>
      <c r="Q14" s="81">
        <f t="shared" si="4"/>
        <v>2.5</v>
      </c>
      <c r="R14" s="44" t="str">
        <f t="shared" ref="R14:R31" si="6">IF(Q14&gt;=2.5,"ดีเยี่ยม",IF(Q14&gt;=1.5,"ดี",IF(Q14&gt;=1,"ผ่านเกณฑ์",IF(Q14&gt;=0,"ไม่ผ่านเกณฑ์"))))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2</v>
      </c>
      <c r="D15" s="39">
        <v>2</v>
      </c>
      <c r="E15" s="39">
        <v>2</v>
      </c>
      <c r="F15" s="39">
        <v>2</v>
      </c>
      <c r="G15" s="50">
        <f t="shared" si="1"/>
        <v>8</v>
      </c>
      <c r="H15" s="81">
        <f t="shared" si="2"/>
        <v>2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เด็กชายธีรเดช ผลวัฒน์</v>
      </c>
      <c r="L15" s="39">
        <v>2</v>
      </c>
      <c r="M15" s="39">
        <v>3</v>
      </c>
      <c r="N15" s="39">
        <v>3</v>
      </c>
      <c r="O15" s="39">
        <v>2</v>
      </c>
      <c r="P15" s="50">
        <f t="shared" si="3"/>
        <v>10</v>
      </c>
      <c r="Q15" s="81">
        <f t="shared" si="4"/>
        <v>2.5</v>
      </c>
      <c r="R15" s="44" t="str">
        <f t="shared" si="6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1</v>
      </c>
      <c r="D16" s="39">
        <v>2</v>
      </c>
      <c r="E16" s="39">
        <v>2</v>
      </c>
      <c r="F16" s="39">
        <v>2</v>
      </c>
      <c r="G16" s="50">
        <f t="shared" si="1"/>
        <v>7</v>
      </c>
      <c r="H16" s="81">
        <f t="shared" si="2"/>
        <v>1.75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เด็กชายนฤบดินทร์  เนาว์ประโคน</v>
      </c>
      <c r="L16" s="39">
        <v>1</v>
      </c>
      <c r="M16" s="39">
        <v>3</v>
      </c>
      <c r="N16" s="39">
        <v>3</v>
      </c>
      <c r="O16" s="39">
        <v>2</v>
      </c>
      <c r="P16" s="50">
        <f t="shared" si="3"/>
        <v>9</v>
      </c>
      <c r="Q16" s="81">
        <f t="shared" si="4"/>
        <v>2.25</v>
      </c>
      <c r="R16" s="44" t="str">
        <f t="shared" si="6"/>
        <v>ดี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1</v>
      </c>
      <c r="D17" s="39">
        <v>1</v>
      </c>
      <c r="E17" s="39">
        <v>1</v>
      </c>
      <c r="F17" s="39">
        <v>1</v>
      </c>
      <c r="G17" s="50">
        <f t="shared" si="1"/>
        <v>4</v>
      </c>
      <c r="H17" s="81">
        <f t="shared" si="2"/>
        <v>1</v>
      </c>
      <c r="I17" s="44" t="str">
        <f t="shared" si="5"/>
        <v>ผ่านเกณฑ์</v>
      </c>
      <c r="J17" s="39">
        <v>6</v>
      </c>
      <c r="K17" s="49" t="str">
        <f>ข้อมูลนักเรียน!B10</f>
        <v>เด็กชายสิริชัย  หนูแก้ว</v>
      </c>
      <c r="L17" s="39">
        <v>1</v>
      </c>
      <c r="M17" s="39">
        <v>1</v>
      </c>
      <c r="N17" s="39">
        <v>2</v>
      </c>
      <c r="O17" s="39">
        <v>1</v>
      </c>
      <c r="P17" s="50">
        <f t="shared" si="3"/>
        <v>5</v>
      </c>
      <c r="Q17" s="81">
        <f t="shared" si="4"/>
        <v>1.25</v>
      </c>
      <c r="R17" s="44" t="str">
        <f t="shared" si="6"/>
        <v>ผ่านเกณฑ์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1</v>
      </c>
      <c r="D18" s="39">
        <v>1</v>
      </c>
      <c r="E18" s="39">
        <v>1</v>
      </c>
      <c r="F18" s="39">
        <v>1</v>
      </c>
      <c r="G18" s="50">
        <f t="shared" si="1"/>
        <v>4</v>
      </c>
      <c r="H18" s="81">
        <f t="shared" si="2"/>
        <v>1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เด็กชายสิริโชค หนูแก้ว</v>
      </c>
      <c r="L18" s="39">
        <v>1</v>
      </c>
      <c r="M18" s="39">
        <v>2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เด็กชายอุ้มบุญ  ต่างครบุรี</v>
      </c>
      <c r="L19" s="39">
        <v>1</v>
      </c>
      <c r="M19" s="39">
        <v>2</v>
      </c>
      <c r="N19" s="39">
        <v>1</v>
      </c>
      <c r="O19" s="39">
        <v>1</v>
      </c>
      <c r="P19" s="50">
        <f t="shared" si="3"/>
        <v>5</v>
      </c>
      <c r="Q19" s="81">
        <f t="shared" si="4"/>
        <v>1.25</v>
      </c>
      <c r="R19" s="44" t="str">
        <f t="shared" si="6"/>
        <v>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1</v>
      </c>
      <c r="D20" s="39">
        <v>1</v>
      </c>
      <c r="E20" s="39">
        <v>1</v>
      </c>
      <c r="F20" s="39">
        <v>1</v>
      </c>
      <c r="G20" s="50">
        <f t="shared" si="1"/>
        <v>4</v>
      </c>
      <c r="H20" s="81">
        <f t="shared" si="2"/>
        <v>1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เด็กหญิงรัชนีกร ชำนาญจิตร</v>
      </c>
      <c r="L20" s="39">
        <v>1</v>
      </c>
      <c r="M20" s="39">
        <v>2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2</v>
      </c>
      <c r="D21" s="39">
        <v>2</v>
      </c>
      <c r="E21" s="39">
        <v>2</v>
      </c>
      <c r="F21" s="39">
        <v>2</v>
      </c>
      <c r="G21" s="50">
        <f t="shared" si="1"/>
        <v>8</v>
      </c>
      <c r="H21" s="81">
        <f t="shared" si="2"/>
        <v>2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เด็กหญิงวชิรญาณ์ สระกระโทก</v>
      </c>
      <c r="L21" s="39">
        <v>2</v>
      </c>
      <c r="M21" s="39">
        <v>3</v>
      </c>
      <c r="N21" s="39">
        <v>3</v>
      </c>
      <c r="O21" s="39">
        <v>2</v>
      </c>
      <c r="P21" s="50">
        <f t="shared" si="3"/>
        <v>10</v>
      </c>
      <c r="Q21" s="81">
        <f t="shared" si="4"/>
        <v>2.5</v>
      </c>
      <c r="R21" s="44" t="str">
        <f t="shared" si="6"/>
        <v>ดีเยี่ยม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1</v>
      </c>
      <c r="D22" s="39">
        <v>1</v>
      </c>
      <c r="E22" s="39">
        <v>1</v>
      </c>
      <c r="F22" s="39">
        <v>1</v>
      </c>
      <c r="G22" s="50">
        <f t="shared" si="1"/>
        <v>4</v>
      </c>
      <c r="H22" s="81">
        <f t="shared" si="2"/>
        <v>1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เด็กชายศุภชัย  คำดี</v>
      </c>
      <c r="L22" s="39">
        <v>1</v>
      </c>
      <c r="M22" s="39">
        <v>2</v>
      </c>
      <c r="N22" s="39">
        <v>2</v>
      </c>
      <c r="O22" s="39">
        <v>1</v>
      </c>
      <c r="P22" s="50">
        <f t="shared" si="3"/>
        <v>6</v>
      </c>
      <c r="Q22" s="81">
        <f t="shared" si="4"/>
        <v>1.5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เด็กชายธีรพงษ์ สิงห์กระโทก</v>
      </c>
      <c r="L23" s="39">
        <v>1</v>
      </c>
      <c r="M23" s="39">
        <v>2</v>
      </c>
      <c r="N23" s="39">
        <v>1</v>
      </c>
      <c r="O23" s="39">
        <v>1</v>
      </c>
      <c r="P23" s="50">
        <f t="shared" si="3"/>
        <v>5</v>
      </c>
      <c r="Q23" s="81">
        <f t="shared" si="4"/>
        <v>1.25</v>
      </c>
      <c r="R23" s="44" t="str">
        <f t="shared" si="6"/>
        <v>ผ่านเกณฑ์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เด็กชายณวพล ชำนาญจิตร</v>
      </c>
      <c r="L24" s="39">
        <v>1</v>
      </c>
      <c r="M24" s="39">
        <v>2</v>
      </c>
      <c r="N24" s="39">
        <v>2</v>
      </c>
      <c r="O24" s="39">
        <v>1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เด็กหญิงจันทัปปภา เกตุดอน</v>
      </c>
      <c r="L25" s="39">
        <v>1</v>
      </c>
      <c r="M25" s="39">
        <v>2</v>
      </c>
      <c r="N25" s="39">
        <v>2</v>
      </c>
      <c r="O25" s="39">
        <v>1</v>
      </c>
      <c r="P25" s="50">
        <f t="shared" si="3"/>
        <v>6</v>
      </c>
      <c r="Q25" s="81">
        <f t="shared" si="4"/>
        <v>1.5</v>
      </c>
      <c r="R25" s="44" t="str">
        <f t="shared" si="6"/>
        <v>ดี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39">
        <v>2</v>
      </c>
      <c r="E26" s="39">
        <v>2</v>
      </c>
      <c r="F26" s="39">
        <v>2</v>
      </c>
      <c r="G26" s="50">
        <f t="shared" si="1"/>
        <v>8</v>
      </c>
      <c r="H26" s="81">
        <f t="shared" si="2"/>
        <v>2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เด็กชายกิตติเจริญชัย หงษ์อ่อน</v>
      </c>
      <c r="L26" s="39">
        <v>2</v>
      </c>
      <c r="M26" s="39">
        <v>3</v>
      </c>
      <c r="N26" s="39">
        <v>3</v>
      </c>
      <c r="O26" s="39">
        <v>2</v>
      </c>
      <c r="P26" s="50">
        <f t="shared" si="3"/>
        <v>10</v>
      </c>
      <c r="Q26" s="81">
        <f t="shared" si="4"/>
        <v>2.5</v>
      </c>
      <c r="R26" s="44" t="str">
        <f t="shared" si="6"/>
        <v>ดีเยี่ยม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2</v>
      </c>
      <c r="D27" s="39">
        <v>2</v>
      </c>
      <c r="E27" s="39">
        <v>2</v>
      </c>
      <c r="F27" s="39">
        <v>2</v>
      </c>
      <c r="G27" s="50">
        <f t="shared" si="1"/>
        <v>8</v>
      </c>
      <c r="H27" s="81">
        <f t="shared" si="2"/>
        <v>2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เด็กชายณรงค์ฤทธิ์  ล้อมกระโทก</v>
      </c>
      <c r="L27" s="39">
        <v>2</v>
      </c>
      <c r="M27" s="39">
        <v>3</v>
      </c>
      <c r="N27" s="39">
        <v>3</v>
      </c>
      <c r="O27" s="39">
        <v>2</v>
      </c>
      <c r="P27" s="50">
        <f t="shared" si="3"/>
        <v>10</v>
      </c>
      <c r="Q27" s="81">
        <f t="shared" si="4"/>
        <v>2.5</v>
      </c>
      <c r="R27" s="44" t="str">
        <f t="shared" si="6"/>
        <v>ดีเยี่ยม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2</v>
      </c>
      <c r="D28" s="39">
        <v>2</v>
      </c>
      <c r="E28" s="39">
        <v>2</v>
      </c>
      <c r="F28" s="39">
        <v>2</v>
      </c>
      <c r="G28" s="50">
        <f t="shared" si="1"/>
        <v>8</v>
      </c>
      <c r="H28" s="81">
        <f t="shared" si="2"/>
        <v>2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เด็กหญิงณัฐนิกา  รังกระโทก</v>
      </c>
      <c r="L28" s="39">
        <v>2</v>
      </c>
      <c r="M28" s="39">
        <v>3</v>
      </c>
      <c r="N28" s="39">
        <v>3</v>
      </c>
      <c r="O28" s="39">
        <v>3</v>
      </c>
      <c r="P28" s="50">
        <f t="shared" si="3"/>
        <v>11</v>
      </c>
      <c r="Q28" s="81">
        <f t="shared" si="4"/>
        <v>2.75</v>
      </c>
      <c r="R28" s="44" t="str">
        <f t="shared" si="6"/>
        <v>ดีเยี่ยม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เด็กชายพรเพชร  แสงดี</v>
      </c>
      <c r="L29" s="39">
        <v>1</v>
      </c>
      <c r="M29" s="39">
        <v>2</v>
      </c>
      <c r="N29" s="39">
        <v>2</v>
      </c>
      <c r="O29" s="39">
        <v>2</v>
      </c>
      <c r="P29" s="50">
        <f t="shared" si="3"/>
        <v>7</v>
      </c>
      <c r="Q29" s="81">
        <f t="shared" si="4"/>
        <v>1.75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2</v>
      </c>
      <c r="D30" s="39">
        <v>2</v>
      </c>
      <c r="E30" s="39">
        <v>2</v>
      </c>
      <c r="F30" s="39">
        <v>2</v>
      </c>
      <c r="G30" s="50">
        <f t="shared" si="1"/>
        <v>8</v>
      </c>
      <c r="H30" s="81">
        <f t="shared" si="2"/>
        <v>2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เด็กชายอภินัท  คำภูมี</v>
      </c>
      <c r="L30" s="39">
        <v>2</v>
      </c>
      <c r="M30" s="39">
        <v>3</v>
      </c>
      <c r="N30" s="39">
        <v>3</v>
      </c>
      <c r="O30" s="39">
        <v>2</v>
      </c>
      <c r="P30" s="50">
        <f t="shared" si="3"/>
        <v>10</v>
      </c>
      <c r="Q30" s="81">
        <f t="shared" si="4"/>
        <v>2.5</v>
      </c>
      <c r="R30" s="44" t="str">
        <f t="shared" si="6"/>
        <v>ดีเยี่ยม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เด็กหญิงอริสา  รสกระโทก</v>
      </c>
      <c r="L31" s="39">
        <v>1</v>
      </c>
      <c r="M31" s="39">
        <v>2</v>
      </c>
      <c r="N31" s="39">
        <v>2</v>
      </c>
      <c r="O31" s="39">
        <v>1</v>
      </c>
      <c r="P31" s="50">
        <f t="shared" si="3"/>
        <v>6</v>
      </c>
      <c r="Q31" s="81">
        <f t="shared" si="4"/>
        <v>1.5</v>
      </c>
      <c r="R31" s="44" t="str">
        <f t="shared" si="6"/>
        <v>ดี</v>
      </c>
    </row>
    <row r="32" spans="1:18" ht="27.75" customHeight="1" x14ac:dyDescent="0.55000000000000004">
      <c r="A32" s="39">
        <v>21</v>
      </c>
      <c r="B32" s="49"/>
      <c r="C32" s="39"/>
      <c r="D32" s="39"/>
      <c r="E32" s="39"/>
      <c r="F32" s="39"/>
      <c r="G32" s="50"/>
      <c r="H32" s="81"/>
      <c r="I32" s="44"/>
      <c r="J32" s="39">
        <v>21</v>
      </c>
      <c r="K32" s="49"/>
      <c r="L32" s="39"/>
      <c r="M32" s="39"/>
      <c r="N32" s="39"/>
      <c r="O32" s="39"/>
      <c r="P32" s="50"/>
      <c r="Q32" s="81"/>
      <c r="R32" s="44"/>
    </row>
    <row r="33" spans="1:18" ht="27.75" customHeight="1" x14ac:dyDescent="0.55000000000000004">
      <c r="A33" s="39">
        <v>22</v>
      </c>
      <c r="B33" s="49"/>
      <c r="C33" s="39"/>
      <c r="D33" s="39"/>
      <c r="E33" s="39"/>
      <c r="F33" s="39"/>
      <c r="G33" s="50"/>
      <c r="H33" s="81"/>
      <c r="I33" s="44"/>
      <c r="J33" s="39">
        <v>22</v>
      </c>
      <c r="K33" s="49"/>
      <c r="L33" s="39"/>
      <c r="M33" s="39"/>
      <c r="N33" s="39"/>
      <c r="O33" s="39"/>
      <c r="P33" s="50"/>
      <c r="Q33" s="81"/>
      <c r="R33" s="44"/>
    </row>
    <row r="34" spans="1:18" ht="27.75" customHeight="1" x14ac:dyDescent="0.55000000000000004">
      <c r="A34" s="39">
        <v>23</v>
      </c>
      <c r="B34" s="49"/>
      <c r="C34" s="39"/>
      <c r="D34" s="39"/>
      <c r="E34" s="39"/>
      <c r="F34" s="39"/>
      <c r="G34" s="50"/>
      <c r="H34" s="81"/>
      <c r="I34" s="44"/>
      <c r="J34" s="39">
        <v>23</v>
      </c>
      <c r="K34" s="49"/>
      <c r="L34" s="39"/>
      <c r="M34" s="39"/>
      <c r="N34" s="39"/>
      <c r="O34" s="39"/>
      <c r="P34" s="50"/>
      <c r="Q34" s="81"/>
      <c r="R34" s="44"/>
    </row>
    <row r="35" spans="1:18" ht="27.75" customHeight="1" x14ac:dyDescent="0.55000000000000004">
      <c r="A35" s="39">
        <v>24</v>
      </c>
      <c r="B35" s="49"/>
      <c r="C35" s="39"/>
      <c r="D35" s="39"/>
      <c r="E35" s="39"/>
      <c r="F35" s="39"/>
      <c r="G35" s="50"/>
      <c r="H35" s="81"/>
      <c r="I35" s="44"/>
      <c r="J35" s="39">
        <v>24</v>
      </c>
      <c r="K35" s="49"/>
      <c r="L35" s="39"/>
      <c r="M35" s="39"/>
      <c r="N35" s="39"/>
      <c r="O35" s="39"/>
      <c r="P35" s="50"/>
      <c r="Q35" s="81"/>
      <c r="R35" s="44"/>
    </row>
    <row r="36" spans="1:18" ht="27.75" customHeight="1" x14ac:dyDescent="0.55000000000000004">
      <c r="A36" s="39">
        <v>25</v>
      </c>
      <c r="B36" s="49"/>
      <c r="C36" s="39"/>
      <c r="D36" s="39"/>
      <c r="E36" s="39"/>
      <c r="F36" s="39"/>
      <c r="G36" s="50"/>
      <c r="H36" s="81"/>
      <c r="I36" s="44"/>
      <c r="J36" s="39">
        <v>25</v>
      </c>
      <c r="K36" s="49"/>
      <c r="L36" s="39"/>
      <c r="M36" s="39"/>
      <c r="N36" s="39"/>
      <c r="O36" s="39"/>
      <c r="P36" s="50"/>
      <c r="Q36" s="81"/>
      <c r="R36" s="44"/>
    </row>
    <row r="37" spans="1:18" ht="27.75" customHeight="1" x14ac:dyDescent="0.55000000000000004">
      <c r="A37" s="39">
        <v>26</v>
      </c>
      <c r="B37" s="49"/>
      <c r="C37" s="39"/>
      <c r="D37" s="39"/>
      <c r="E37" s="39"/>
      <c r="F37" s="39"/>
      <c r="G37" s="50"/>
      <c r="H37" s="81"/>
      <c r="I37" s="44"/>
      <c r="J37" s="39">
        <v>26</v>
      </c>
      <c r="K37" s="49"/>
      <c r="L37" s="39"/>
      <c r="M37" s="39"/>
      <c r="N37" s="39"/>
      <c r="O37" s="39"/>
      <c r="P37" s="50"/>
      <c r="Q37" s="81"/>
      <c r="R37" s="44"/>
    </row>
    <row r="38" spans="1:18" ht="27.75" customHeight="1" x14ac:dyDescent="0.55000000000000004">
      <c r="A38" s="39">
        <v>27</v>
      </c>
      <c r="B38" s="49"/>
      <c r="C38" s="39"/>
      <c r="D38" s="39"/>
      <c r="E38" s="39"/>
      <c r="F38" s="39"/>
      <c r="G38" s="50"/>
      <c r="H38" s="81"/>
      <c r="I38" s="44"/>
      <c r="J38" s="39">
        <v>27</v>
      </c>
      <c r="K38" s="49"/>
      <c r="L38" s="39"/>
      <c r="M38" s="39"/>
      <c r="N38" s="39"/>
      <c r="O38" s="39"/>
      <c r="P38" s="50"/>
      <c r="Q38" s="81"/>
      <c r="R38" s="44"/>
    </row>
    <row r="39" spans="1:18" ht="27.75" customHeight="1" x14ac:dyDescent="0.55000000000000004">
      <c r="A39" s="39">
        <v>28</v>
      </c>
      <c r="B39" s="49"/>
      <c r="C39" s="39"/>
      <c r="D39" s="39"/>
      <c r="E39" s="39"/>
      <c r="F39" s="39"/>
      <c r="G39" s="50"/>
      <c r="H39" s="81"/>
      <c r="I39" s="44"/>
      <c r="J39" s="39">
        <v>28</v>
      </c>
      <c r="K39" s="49"/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/>
      <c r="C40" s="39"/>
      <c r="D40" s="39"/>
      <c r="E40" s="39"/>
      <c r="F40" s="39"/>
      <c r="G40" s="50"/>
      <c r="H40" s="81"/>
      <c r="I40" s="44"/>
      <c r="J40" s="39">
        <v>29</v>
      </c>
      <c r="K40" s="49"/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/>
      <c r="C41" s="39"/>
      <c r="D41" s="39"/>
      <c r="E41" s="39"/>
      <c r="F41" s="39"/>
      <c r="G41" s="50"/>
      <c r="H41" s="81"/>
      <c r="I41" s="44"/>
      <c r="J41" s="39">
        <v>30</v>
      </c>
      <c r="K41" s="49"/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/>
      <c r="C42" s="39"/>
      <c r="D42" s="39"/>
      <c r="E42" s="39"/>
      <c r="F42" s="39"/>
      <c r="G42" s="50"/>
      <c r="H42" s="81"/>
      <c r="I42" s="44"/>
      <c r="J42" s="39">
        <v>31</v>
      </c>
      <c r="K42" s="49"/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>
        <v>32</v>
      </c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1.3875</v>
      </c>
      <c r="H44" s="170"/>
      <c r="I44" s="170"/>
      <c r="J44" s="170" t="s">
        <v>58</v>
      </c>
      <c r="K44" s="170"/>
      <c r="L44" s="170"/>
      <c r="M44" s="170"/>
      <c r="N44" s="170"/>
      <c r="O44" s="170"/>
      <c r="P44" s="171">
        <f>AVERAGE(Q12:Q43)</f>
        <v>1.8</v>
      </c>
      <c r="Q44" s="170"/>
      <c r="R44" s="170"/>
    </row>
    <row r="45" spans="1:18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  <c r="J45" s="172" t="s">
        <v>46</v>
      </c>
      <c r="K45" s="172"/>
      <c r="L45" s="172"/>
      <c r="M45" s="172"/>
      <c r="N45" s="172"/>
      <c r="O45" s="172"/>
      <c r="P45" s="172" t="str">
        <f>IF(P44&gt;=2.5,"ดีเยี่ยม",IF(P44&gt;=1.5,"ดี",IF(P44&gt;=1,"ผ่านเกณฑ์",IF(P44&gt;=0,"ไม่ผ่านเกณฑ์"))))</f>
        <v>ดี</v>
      </c>
      <c r="Q45" s="172"/>
      <c r="R45" s="172"/>
    </row>
    <row r="46" spans="1:18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  <c r="J46" s="62"/>
      <c r="K46" s="62"/>
      <c r="L46" s="62"/>
      <c r="M46" s="62"/>
      <c r="N46" s="62"/>
      <c r="O46" s="169" t="s">
        <v>49</v>
      </c>
      <c r="P46" s="169"/>
      <c r="Q46" s="169"/>
      <c r="R46" s="57">
        <f>COUNTIF(R12:R43,I54)</f>
        <v>7</v>
      </c>
    </row>
    <row r="47" spans="1:18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8</v>
      </c>
      <c r="J47" s="62"/>
      <c r="K47" s="62"/>
      <c r="L47" s="62"/>
      <c r="M47" s="62"/>
      <c r="N47" s="62"/>
      <c r="O47" s="169" t="s">
        <v>51</v>
      </c>
      <c r="P47" s="169"/>
      <c r="Q47" s="169"/>
      <c r="R47" s="57">
        <f>COUNTIF(R12:R43,I55)</f>
        <v>6</v>
      </c>
    </row>
    <row r="48" spans="1:18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12</v>
      </c>
      <c r="J48" s="62"/>
      <c r="K48" s="62"/>
      <c r="L48" s="62"/>
      <c r="M48" s="62"/>
      <c r="N48" s="62"/>
      <c r="O48" s="169" t="s">
        <v>53</v>
      </c>
      <c r="P48" s="169"/>
      <c r="Q48" s="169"/>
      <c r="R48" s="57">
        <f>COUNTIF(R12:R43,I56)</f>
        <v>7</v>
      </c>
    </row>
    <row r="49" spans="1:18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  <c r="J49" s="62"/>
      <c r="K49" s="62"/>
      <c r="L49" s="62"/>
      <c r="M49" s="62"/>
      <c r="N49" s="62"/>
      <c r="O49" s="169" t="s">
        <v>55</v>
      </c>
      <c r="P49" s="169"/>
      <c r="Q49" s="169"/>
      <c r="R49" s="57">
        <f>COUNTIF(R12:R43,I57)</f>
        <v>0</v>
      </c>
    </row>
    <row r="51" spans="1:18" x14ac:dyDescent="0.55000000000000004">
      <c r="B51" s="173" t="s">
        <v>59</v>
      </c>
      <c r="C51" s="173"/>
      <c r="F51" s="173" t="s">
        <v>59</v>
      </c>
      <c r="G51" s="173"/>
      <c r="H51" s="173"/>
      <c r="K51" s="173" t="s">
        <v>59</v>
      </c>
      <c r="L51" s="173"/>
      <c r="O51" s="173" t="s">
        <v>59</v>
      </c>
      <c r="P51" s="173"/>
      <c r="Q51" s="173"/>
    </row>
    <row r="52" spans="1:18" x14ac:dyDescent="0.55000000000000004">
      <c r="B52" s="128" t="str">
        <f>ข้อมูลพื้นฐาน!D8</f>
        <v>(นางภัทรจิดาภา  กินนารี)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  <c r="K52" s="128" t="str">
        <f>ข้อมูลพื้นฐาน!D8</f>
        <v>(นางภัทรจิดาภา  กินนารี)</v>
      </c>
      <c r="L52" s="128"/>
      <c r="O52" s="128" t="str">
        <f>ข้อมูลพื้นฐาน!D10</f>
        <v>(นายสุนันท์  จงใจกลาง)</v>
      </c>
      <c r="P52" s="128"/>
      <c r="Q52" s="128"/>
    </row>
    <row r="53" spans="1:18" x14ac:dyDescent="0.55000000000000004">
      <c r="B53" s="128" t="s">
        <v>20</v>
      </c>
      <c r="C53" s="128"/>
      <c r="F53" s="128" t="s">
        <v>23</v>
      </c>
      <c r="G53" s="128"/>
      <c r="H53" s="128"/>
      <c r="K53" s="128" t="s">
        <v>20</v>
      </c>
      <c r="L53" s="128"/>
      <c r="O53" s="128" t="s">
        <v>23</v>
      </c>
      <c r="P53" s="128"/>
      <c r="Q53" s="128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A1:I1"/>
    <mergeCell ref="J1:R1"/>
    <mergeCell ref="A2:C2"/>
    <mergeCell ref="D2:E2"/>
    <mergeCell ref="F2:I2"/>
    <mergeCell ref="J2:L2"/>
    <mergeCell ref="M2:N2"/>
    <mergeCell ref="O2:R2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45:F45"/>
    <mergeCell ref="G45:I45"/>
    <mergeCell ref="J45:O45"/>
    <mergeCell ref="P45:R45"/>
    <mergeCell ref="F46:H46"/>
    <mergeCell ref="O46:Q46"/>
    <mergeCell ref="F47:H47"/>
    <mergeCell ref="O47:Q47"/>
    <mergeCell ref="F48:H48"/>
    <mergeCell ref="O48:Q48"/>
    <mergeCell ref="F49:H49"/>
    <mergeCell ref="O49:Q49"/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</mergeCells>
  <pageMargins left="0.86614173228346458" right="0.55118110236220474" top="0.62" bottom="0.42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57"/>
  <sheetViews>
    <sheetView view="pageBreakPreview" topLeftCell="A32" zoomScale="77" zoomScaleNormal="100" zoomScaleSheetLayoutView="77" workbookViewId="0">
      <selection activeCell="B39" sqref="B39"/>
    </sheetView>
  </sheetViews>
  <sheetFormatPr defaultRowHeight="24" x14ac:dyDescent="0.55000000000000004"/>
  <cols>
    <col min="1" max="1" width="6.25" style="1" customWidth="1"/>
    <col min="2" max="2" width="35.875" style="1" customWidth="1"/>
    <col min="3" max="3" width="18.875" style="1" customWidth="1"/>
    <col min="4" max="4" width="17.5" style="1" customWidth="1"/>
    <col min="5" max="5" width="17.75" style="1" customWidth="1"/>
    <col min="6" max="6" width="15.125" style="1" customWidth="1"/>
    <col min="7" max="7" width="11.625" style="1" customWidth="1"/>
    <col min="8" max="8" width="13.75" style="2" customWidth="1"/>
    <col min="9" max="9" width="11" style="1" bestFit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  <c r="I1" s="174"/>
    </row>
    <row r="2" spans="1:18" x14ac:dyDescent="0.2">
      <c r="A2" s="75"/>
      <c r="B2" s="75"/>
      <c r="C2" s="174" t="str">
        <f>ข้อมูลพื้นฐาน!D4</f>
        <v>ชั้นประถมศึกษาปีที่ 1</v>
      </c>
      <c r="D2" s="174"/>
      <c r="E2" s="176" t="str">
        <f>ข้อมูลพื้นฐาน!D6</f>
        <v>ปีการศึกษา 2565</v>
      </c>
      <c r="F2" s="176"/>
      <c r="G2" s="176"/>
      <c r="H2" s="176"/>
      <c r="I2" s="176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</row>
    <row r="4" spans="1:18" x14ac:dyDescent="0.2">
      <c r="A4" s="178" t="s">
        <v>86</v>
      </c>
      <c r="B4" s="178"/>
      <c r="C4" s="178"/>
      <c r="D4" s="178"/>
      <c r="E4" s="178"/>
      <c r="F4" s="178"/>
      <c r="G4" s="178"/>
      <c r="H4" s="178"/>
      <c r="I4" s="178"/>
    </row>
    <row r="5" spans="1:18" x14ac:dyDescent="0.2">
      <c r="A5" s="61" t="s">
        <v>87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5.15" customHeight="1" x14ac:dyDescent="0.2">
      <c r="A6" s="145" t="s">
        <v>43</v>
      </c>
      <c r="B6" s="146" t="s">
        <v>27</v>
      </c>
      <c r="C6" s="139" t="s">
        <v>88</v>
      </c>
      <c r="D6" s="139" t="s">
        <v>89</v>
      </c>
      <c r="E6" s="139" t="s">
        <v>90</v>
      </c>
      <c r="F6" s="139" t="s">
        <v>91</v>
      </c>
      <c r="G6" s="136" t="s">
        <v>44</v>
      </c>
      <c r="H6" s="137" t="s">
        <v>45</v>
      </c>
      <c r="I6" s="138" t="s">
        <v>46</v>
      </c>
    </row>
    <row r="7" spans="1:18" ht="25.15" customHeight="1" x14ac:dyDescent="0.2">
      <c r="A7" s="145"/>
      <c r="B7" s="146"/>
      <c r="C7" s="139"/>
      <c r="D7" s="139"/>
      <c r="E7" s="139"/>
      <c r="F7" s="139"/>
      <c r="G7" s="136"/>
      <c r="H7" s="137"/>
      <c r="I7" s="138"/>
    </row>
    <row r="8" spans="1:18" ht="25.15" customHeight="1" x14ac:dyDescent="0.2">
      <c r="A8" s="145"/>
      <c r="B8" s="146"/>
      <c r="C8" s="139"/>
      <c r="D8" s="139"/>
      <c r="E8" s="139"/>
      <c r="F8" s="139"/>
      <c r="G8" s="136"/>
      <c r="H8" s="137"/>
      <c r="I8" s="138"/>
    </row>
    <row r="9" spans="1:18" ht="25.15" customHeight="1" x14ac:dyDescent="0.2">
      <c r="A9" s="145"/>
      <c r="B9" s="146"/>
      <c r="C9" s="139"/>
      <c r="D9" s="139"/>
      <c r="E9" s="139"/>
      <c r="F9" s="139"/>
      <c r="G9" s="136"/>
      <c r="H9" s="137"/>
      <c r="I9" s="138"/>
    </row>
    <row r="10" spans="1:18" ht="25.15" customHeight="1" x14ac:dyDescent="0.2">
      <c r="A10" s="145"/>
      <c r="B10" s="146"/>
      <c r="C10" s="139"/>
      <c r="D10" s="139"/>
      <c r="E10" s="139"/>
      <c r="F10" s="139"/>
      <c r="G10" s="136"/>
      <c r="H10" s="137"/>
      <c r="I10" s="138"/>
    </row>
    <row r="11" spans="1:18" ht="25.15" customHeight="1" x14ac:dyDescent="0.2">
      <c r="A11" s="145"/>
      <c r="B11" s="146"/>
      <c r="C11" s="139"/>
      <c r="D11" s="139"/>
      <c r="E11" s="139"/>
      <c r="F11" s="139"/>
      <c r="G11" s="136"/>
      <c r="H11" s="137"/>
      <c r="I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3 ตัวชี้วัดข้อที 1'!C12+'สมรรถนะที่ 3 ตัวชี้วัดข้อที 1'!L12)/2</f>
        <v>1</v>
      </c>
      <c r="D12" s="39">
        <f>('สมรรถนะที่ 3 ตัวชี้วัดข้อที 1'!D12+'สมรรถนะที่ 3 ตัวชี้วัดข้อที 1'!M12)/2</f>
        <v>1</v>
      </c>
      <c r="E12" s="39">
        <f>('สมรรถนะที่ 3 ตัวชี้วัดข้อที 1'!E12+'สมรรถนะที่ 3 ตัวชี้วัดข้อที 1'!N12)/2</f>
        <v>1</v>
      </c>
      <c r="F12" s="39">
        <f>('สมรรถนะที่ 3 ตัวชี้วัดข้อที 1'!F12+'สมรรถนะที่ 3 ตัวชี้วัดข้อที 1'!O12)/2</f>
        <v>1</v>
      </c>
      <c r="G12" s="50">
        <f>('สมรรถนะที่ 3 ตัวชี้วัดข้อที 1'!G12+'สมรรถนะที่ 3 ตัวชี้วัดข้อที 1'!P12)/2</f>
        <v>4</v>
      </c>
      <c r="H12" s="81">
        <f>('สมรรถนะที่ 3 ตัวชี้วัดข้อที 1'!H12+'สมรรถนะที่ 3 ตัวชี้วัดข้อที 1'!Q12)/2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3 ตัวชี้วัดข้อที 1'!C13+'สมรรถนะที่ 3 ตัวชี้วัดข้อที 1'!L13)/2</f>
        <v>1</v>
      </c>
      <c r="D13" s="39">
        <f>('สมรรถนะที่ 3 ตัวชี้วัดข้อที 1'!D13+'สมรรถนะที่ 3 ตัวชี้วัดข้อที 1'!M13)/2</f>
        <v>1</v>
      </c>
      <c r="E13" s="39">
        <f>('สมรรถนะที่ 3 ตัวชี้วัดข้อที 1'!E13+'สมรรถนะที่ 3 ตัวชี้วัดข้อที 1'!N13)/2</f>
        <v>1</v>
      </c>
      <c r="F13" s="39">
        <f>('สมรรถนะที่ 3 ตัวชี้วัดข้อที 1'!F13+'สมรรถนะที่ 3 ตัวชี้วัดข้อที 1'!O13)/2</f>
        <v>1</v>
      </c>
      <c r="G13" s="50">
        <f>('สมรรถนะที่ 3 ตัวชี้วัดข้อที 1'!G13+'สมรรถนะที่ 3 ตัวชี้วัดข้อที 1'!P13)/2</f>
        <v>4</v>
      </c>
      <c r="H13" s="81">
        <f>('สมรรถนะที่ 3 ตัวชี้วัดข้อที 1'!H13+'สมรรถนะที่ 3 ตัวชี้วัดข้อที 1'!Q13)/2</f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3 ตัวชี้วัดข้อที 1'!C14+'สมรรถนะที่ 3 ตัวชี้วัดข้อที 1'!L14)/2</f>
        <v>2</v>
      </c>
      <c r="D14" s="39">
        <f>('สมรรถนะที่ 3 ตัวชี้วัดข้อที 1'!D14+'สมรรถนะที่ 3 ตัวชี้วัดข้อที 1'!M14)/2</f>
        <v>2.5</v>
      </c>
      <c r="E14" s="39">
        <f>('สมรรถนะที่ 3 ตัวชี้วัดข้อที 1'!E14+'สมรรถนะที่ 3 ตัวชี้วัดข้อที 1'!N14)/2</f>
        <v>2.5</v>
      </c>
      <c r="F14" s="39">
        <f>('สมรรถนะที่ 3 ตัวชี้วัดข้อที 1'!F14+'สมรรถนะที่ 3 ตัวชี้วัดข้อที 1'!O14)/2</f>
        <v>2</v>
      </c>
      <c r="G14" s="50">
        <f>('สมรรถนะที่ 3 ตัวชี้วัดข้อที 1'!G14+'สมรรถนะที่ 3 ตัวชี้วัดข้อที 1'!P14)/2</f>
        <v>9</v>
      </c>
      <c r="H14" s="81">
        <f>('สมรรถนะที่ 3 ตัวชี้วัดข้อที 1'!H14+'สมรรถนะที่ 3 ตัวชี้วัดข้อที 1'!Q14)/2</f>
        <v>2.25</v>
      </c>
      <c r="I14" s="44" t="str">
        <f t="shared" ref="I14:I31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3 ตัวชี้วัดข้อที 1'!C15+'สมรรถนะที่ 3 ตัวชี้วัดข้อที 1'!L15)/2</f>
        <v>2</v>
      </c>
      <c r="D15" s="39">
        <f>('สมรรถนะที่ 3 ตัวชี้วัดข้อที 1'!D15+'สมรรถนะที่ 3 ตัวชี้วัดข้อที 1'!M15)/2</f>
        <v>2.5</v>
      </c>
      <c r="E15" s="39">
        <f>('สมรรถนะที่ 3 ตัวชี้วัดข้อที 1'!E15+'สมรรถนะที่ 3 ตัวชี้วัดข้อที 1'!N15)/2</f>
        <v>2.5</v>
      </c>
      <c r="F15" s="39">
        <f>('สมรรถนะที่ 3 ตัวชี้วัดข้อที 1'!F15+'สมรรถนะที่ 3 ตัวชี้วัดข้อที 1'!O15)/2</f>
        <v>2</v>
      </c>
      <c r="G15" s="50">
        <f>('สมรรถนะที่ 3 ตัวชี้วัดข้อที 1'!G15+'สมรรถนะที่ 3 ตัวชี้วัดข้อที 1'!P15)/2</f>
        <v>9</v>
      </c>
      <c r="H15" s="81">
        <f>('สมรรถนะที่ 3 ตัวชี้วัดข้อที 1'!H15+'สมรรถนะที่ 3 ตัวชี้วัดข้อที 1'!Q15)/2</f>
        <v>2.25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3 ตัวชี้วัดข้อที 1'!C16+'สมรรถนะที่ 3 ตัวชี้วัดข้อที 1'!L16)/2</f>
        <v>1</v>
      </c>
      <c r="D16" s="39">
        <f>('สมรรถนะที่ 3 ตัวชี้วัดข้อที 1'!D16+'สมรรถนะที่ 3 ตัวชี้วัดข้อที 1'!M16)/2</f>
        <v>2.5</v>
      </c>
      <c r="E16" s="39">
        <f>('สมรรถนะที่ 3 ตัวชี้วัดข้อที 1'!E16+'สมรรถนะที่ 3 ตัวชี้วัดข้อที 1'!N16)/2</f>
        <v>2.5</v>
      </c>
      <c r="F16" s="39">
        <f>('สมรรถนะที่ 3 ตัวชี้วัดข้อที 1'!F16+'สมรรถนะที่ 3 ตัวชี้วัดข้อที 1'!O16)/2</f>
        <v>2</v>
      </c>
      <c r="G16" s="50">
        <f>('สมรรถนะที่ 3 ตัวชี้วัดข้อที 1'!G16+'สมรรถนะที่ 3 ตัวชี้วัดข้อที 1'!P16)/2</f>
        <v>8</v>
      </c>
      <c r="H16" s="81">
        <f>('สมรรถนะที่ 3 ตัวชี้วัดข้อที 1'!H16+'สมรรถนะที่ 3 ตัวชี้วัดข้อที 1'!Q16)/2</f>
        <v>2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3 ตัวชี้วัดข้อที 1'!C17+'สมรรถนะที่ 3 ตัวชี้วัดข้อที 1'!L17)/2</f>
        <v>1</v>
      </c>
      <c r="D17" s="39">
        <f>('สมรรถนะที่ 3 ตัวชี้วัดข้อที 1'!D17+'สมรรถนะที่ 3 ตัวชี้วัดข้อที 1'!M17)/2</f>
        <v>1</v>
      </c>
      <c r="E17" s="39">
        <f>('สมรรถนะที่ 3 ตัวชี้วัดข้อที 1'!E17+'สมรรถนะที่ 3 ตัวชี้วัดข้อที 1'!N17)/2</f>
        <v>1.5</v>
      </c>
      <c r="F17" s="39">
        <f>('สมรรถนะที่ 3 ตัวชี้วัดข้อที 1'!F17+'สมรรถนะที่ 3 ตัวชี้วัดข้อที 1'!O17)/2</f>
        <v>1</v>
      </c>
      <c r="G17" s="50">
        <f>('สมรรถนะที่ 3 ตัวชี้วัดข้อที 1'!G17+'สมรรถนะที่ 3 ตัวชี้วัดข้อที 1'!P17)/2</f>
        <v>4.5</v>
      </c>
      <c r="H17" s="81">
        <f>('สมรรถนะที่ 3 ตัวชี้วัดข้อที 1'!H17+'สมรรถนะที่ 3 ตัวชี้วัดข้อที 1'!Q17)/2</f>
        <v>1.125</v>
      </c>
      <c r="I17" s="44" t="str">
        <f t="shared" si="0"/>
        <v>ผ่านเกณฑ์</v>
      </c>
    </row>
    <row r="18" spans="1:9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3 ตัวชี้วัดข้อที 1'!C18+'สมรรถนะที่ 3 ตัวชี้วัดข้อที 1'!L18)/2</f>
        <v>1</v>
      </c>
      <c r="D18" s="39">
        <f>('สมรรถนะที่ 3 ตัวชี้วัดข้อที 1'!D18+'สมรรถนะที่ 3 ตัวชี้วัดข้อที 1'!M18)/2</f>
        <v>1.5</v>
      </c>
      <c r="E18" s="39">
        <f>('สมรรถนะที่ 3 ตัวชี้วัดข้อที 1'!E18+'สมรรถนะที่ 3 ตัวชี้วัดข้อที 1'!N18)/2</f>
        <v>1</v>
      </c>
      <c r="F18" s="39">
        <f>('สมรรถนะที่ 3 ตัวชี้วัดข้อที 1'!F18+'สมรรถนะที่ 3 ตัวชี้วัดข้อที 1'!O18)/2</f>
        <v>1</v>
      </c>
      <c r="G18" s="50">
        <f>('สมรรถนะที่ 3 ตัวชี้วัดข้อที 1'!G18+'สมรรถนะที่ 3 ตัวชี้วัดข้อที 1'!P18)/2</f>
        <v>4.5</v>
      </c>
      <c r="H18" s="81">
        <f>('สมรรถนะที่ 3 ตัวชี้วัดข้อที 1'!H18+'สมรรถนะที่ 3 ตัวชี้วัดข้อที 1'!Q18)/2</f>
        <v>1.125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3 ตัวชี้วัดข้อที 1'!C19+'สมรรถนะที่ 3 ตัวชี้วัดข้อที 1'!L19)/2</f>
        <v>1</v>
      </c>
      <c r="D19" s="39">
        <f>('สมรรถนะที่ 3 ตัวชี้วัดข้อที 1'!D19+'สมรรถนะที่ 3 ตัวชี้วัดข้อที 1'!M19)/2</f>
        <v>1.5</v>
      </c>
      <c r="E19" s="39">
        <f>('สมรรถนะที่ 3 ตัวชี้วัดข้อที 1'!E19+'สมรรถนะที่ 3 ตัวชี้วัดข้อที 1'!N19)/2</f>
        <v>1</v>
      </c>
      <c r="F19" s="39">
        <f>('สมรรถนะที่ 3 ตัวชี้วัดข้อที 1'!F19+'สมรรถนะที่ 3 ตัวชี้วัดข้อที 1'!O19)/2</f>
        <v>1</v>
      </c>
      <c r="G19" s="50">
        <f>('สมรรถนะที่ 3 ตัวชี้วัดข้อที 1'!G19+'สมรรถนะที่ 3 ตัวชี้วัดข้อที 1'!P19)/2</f>
        <v>4.5</v>
      </c>
      <c r="H19" s="81">
        <f>('สมรรถนะที่ 3 ตัวชี้วัดข้อที 1'!H19+'สมรรถนะที่ 3 ตัวชี้วัดข้อที 1'!Q19)/2</f>
        <v>1.125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3 ตัวชี้วัดข้อที 1'!C20+'สมรรถนะที่ 3 ตัวชี้วัดข้อที 1'!L20)/2</f>
        <v>1</v>
      </c>
      <c r="D20" s="39">
        <f>('สมรรถนะที่ 3 ตัวชี้วัดข้อที 1'!D20+'สมรรถนะที่ 3 ตัวชี้วัดข้อที 1'!M20)/2</f>
        <v>1.5</v>
      </c>
      <c r="E20" s="39">
        <f>('สมรรถนะที่ 3 ตัวชี้วัดข้อที 1'!E20+'สมรรถนะที่ 3 ตัวชี้วัดข้อที 1'!N20)/2</f>
        <v>1</v>
      </c>
      <c r="F20" s="39">
        <f>('สมรรถนะที่ 3 ตัวชี้วัดข้อที 1'!F20+'สมรรถนะที่ 3 ตัวชี้วัดข้อที 1'!O20)/2</f>
        <v>1</v>
      </c>
      <c r="G20" s="50">
        <f>('สมรรถนะที่ 3 ตัวชี้วัดข้อที 1'!G20+'สมรรถนะที่ 3 ตัวชี้วัดข้อที 1'!P20)/2</f>
        <v>4.5</v>
      </c>
      <c r="H20" s="81">
        <f>('สมรรถนะที่ 3 ตัวชี้วัดข้อที 1'!H20+'สมรรถนะที่ 3 ตัวชี้วัดข้อที 1'!Q20)/2</f>
        <v>1.125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3 ตัวชี้วัดข้อที 1'!C21+'สมรรถนะที่ 3 ตัวชี้วัดข้อที 1'!L21)/2</f>
        <v>2</v>
      </c>
      <c r="D21" s="39">
        <f>('สมรรถนะที่ 3 ตัวชี้วัดข้อที 1'!D21+'สมรรถนะที่ 3 ตัวชี้วัดข้อที 1'!M21)/2</f>
        <v>2.5</v>
      </c>
      <c r="E21" s="39">
        <f>('สมรรถนะที่ 3 ตัวชี้วัดข้อที 1'!E21+'สมรรถนะที่ 3 ตัวชี้วัดข้อที 1'!N21)/2</f>
        <v>2.5</v>
      </c>
      <c r="F21" s="39">
        <f>('สมรรถนะที่ 3 ตัวชี้วัดข้อที 1'!F21+'สมรรถนะที่ 3 ตัวชี้วัดข้อที 1'!O21)/2</f>
        <v>2</v>
      </c>
      <c r="G21" s="50">
        <f>('สมรรถนะที่ 3 ตัวชี้วัดข้อที 1'!G21+'สมรรถนะที่ 3 ตัวชี้วัดข้อที 1'!P21)/2</f>
        <v>9</v>
      </c>
      <c r="H21" s="81">
        <f>('สมรรถนะที่ 3 ตัวชี้วัดข้อที 1'!H21+'สมรรถนะที่ 3 ตัวชี้วัดข้อที 1'!Q21)/2</f>
        <v>2.25</v>
      </c>
      <c r="I21" s="44" t="str">
        <f t="shared" si="0"/>
        <v>ดี</v>
      </c>
    </row>
    <row r="22" spans="1:9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3 ตัวชี้วัดข้อที 1'!C22+'สมรรถนะที่ 3 ตัวชี้วัดข้อที 1'!L22)/2</f>
        <v>1</v>
      </c>
      <c r="D22" s="39">
        <f>('สมรรถนะที่ 3 ตัวชี้วัดข้อที 1'!D22+'สมรรถนะที่ 3 ตัวชี้วัดข้อที 1'!M22)/2</f>
        <v>1.5</v>
      </c>
      <c r="E22" s="39">
        <f>('สมรรถนะที่ 3 ตัวชี้วัดข้อที 1'!E22+'สมรรถนะที่ 3 ตัวชี้วัดข้อที 1'!N22)/2</f>
        <v>1.5</v>
      </c>
      <c r="F22" s="39">
        <f>('สมรรถนะที่ 3 ตัวชี้วัดข้อที 1'!F22+'สมรรถนะที่ 3 ตัวชี้วัดข้อที 1'!O22)/2</f>
        <v>1</v>
      </c>
      <c r="G22" s="50">
        <f>('สมรรถนะที่ 3 ตัวชี้วัดข้อที 1'!G22+'สมรรถนะที่ 3 ตัวชี้วัดข้อที 1'!P22)/2</f>
        <v>5</v>
      </c>
      <c r="H22" s="81">
        <f>('สมรรถนะที่ 3 ตัวชี้วัดข้อที 1'!H22+'สมรรถนะที่ 3 ตัวชี้วัดข้อที 1'!Q22)/2</f>
        <v>1.25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3 ตัวชี้วัดข้อที 1'!C23+'สมรรถนะที่ 3 ตัวชี้วัดข้อที 1'!L23)/2</f>
        <v>1</v>
      </c>
      <c r="D23" s="39">
        <f>('สมรรถนะที่ 3 ตัวชี้วัดข้อที 1'!D23+'สมรรถนะที่ 3 ตัวชี้วัดข้อที 1'!M23)/2</f>
        <v>1.5</v>
      </c>
      <c r="E23" s="39">
        <f>('สมรรถนะที่ 3 ตัวชี้วัดข้อที 1'!E23+'สมรรถนะที่ 3 ตัวชี้วัดข้อที 1'!N23)/2</f>
        <v>1</v>
      </c>
      <c r="F23" s="39">
        <f>('สมรรถนะที่ 3 ตัวชี้วัดข้อที 1'!F23+'สมรรถนะที่ 3 ตัวชี้วัดข้อที 1'!O23)/2</f>
        <v>1</v>
      </c>
      <c r="G23" s="50">
        <f>('สมรรถนะที่ 3 ตัวชี้วัดข้อที 1'!G23+'สมรรถนะที่ 3 ตัวชี้วัดข้อที 1'!P23)/2</f>
        <v>4.5</v>
      </c>
      <c r="H23" s="81">
        <f>('สมรรถนะที่ 3 ตัวชี้วัดข้อที 1'!H23+'สมรรถนะที่ 3 ตัวชี้วัดข้อที 1'!Q23)/2</f>
        <v>1.125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3 ตัวชี้วัดข้อที 1'!C24+'สมรรถนะที่ 3 ตัวชี้วัดข้อที 1'!L24)/2</f>
        <v>1</v>
      </c>
      <c r="D24" s="39">
        <f>('สมรรถนะที่ 3 ตัวชี้วัดข้อที 1'!D24+'สมรรถนะที่ 3 ตัวชี้วัดข้อที 1'!M24)/2</f>
        <v>1.5</v>
      </c>
      <c r="E24" s="39">
        <f>('สมรรถนะที่ 3 ตัวชี้วัดข้อที 1'!E24+'สมรรถนะที่ 3 ตัวชี้วัดข้อที 1'!N24)/2</f>
        <v>1.5</v>
      </c>
      <c r="F24" s="39">
        <f>('สมรรถนะที่ 3 ตัวชี้วัดข้อที 1'!F24+'สมรรถนะที่ 3 ตัวชี้วัดข้อที 1'!O24)/2</f>
        <v>1</v>
      </c>
      <c r="G24" s="50">
        <f>('สมรรถนะที่ 3 ตัวชี้วัดข้อที 1'!G24+'สมรรถนะที่ 3 ตัวชี้วัดข้อที 1'!P24)/2</f>
        <v>5</v>
      </c>
      <c r="H24" s="81">
        <f>('สมรรถนะที่ 3 ตัวชี้วัดข้อที 1'!H24+'สมรรถนะที่ 3 ตัวชี้วัดข้อที 1'!Q24)/2</f>
        <v>1.25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3 ตัวชี้วัดข้อที 1'!C25+'สมรรถนะที่ 3 ตัวชี้วัดข้อที 1'!L25)/2</f>
        <v>1</v>
      </c>
      <c r="D25" s="39">
        <f>('สมรรถนะที่ 3 ตัวชี้วัดข้อที 1'!D25+'สมรรถนะที่ 3 ตัวชี้วัดข้อที 1'!M25)/2</f>
        <v>1.5</v>
      </c>
      <c r="E25" s="39">
        <f>('สมรรถนะที่ 3 ตัวชี้วัดข้อที 1'!E25+'สมรรถนะที่ 3 ตัวชี้วัดข้อที 1'!N25)/2</f>
        <v>1.5</v>
      </c>
      <c r="F25" s="39">
        <f>('สมรรถนะที่ 3 ตัวชี้วัดข้อที 1'!F25+'สมรรถนะที่ 3 ตัวชี้วัดข้อที 1'!O25)/2</f>
        <v>1</v>
      </c>
      <c r="G25" s="50">
        <f>('สมรรถนะที่ 3 ตัวชี้วัดข้อที 1'!G25+'สมรรถนะที่ 3 ตัวชี้วัดข้อที 1'!P25)/2</f>
        <v>5</v>
      </c>
      <c r="H25" s="81">
        <f>('สมรรถนะที่ 3 ตัวชี้วัดข้อที 1'!H25+'สมรรถนะที่ 3 ตัวชี้วัดข้อที 1'!Q25)/2</f>
        <v>1.25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3 ตัวชี้วัดข้อที 1'!C26+'สมรรถนะที่ 3 ตัวชี้วัดข้อที 1'!L26)/2</f>
        <v>2</v>
      </c>
      <c r="D26" s="39">
        <f>('สมรรถนะที่ 3 ตัวชี้วัดข้อที 1'!D26+'สมรรถนะที่ 3 ตัวชี้วัดข้อที 1'!M26)/2</f>
        <v>2.5</v>
      </c>
      <c r="E26" s="39">
        <f>('สมรรถนะที่ 3 ตัวชี้วัดข้อที 1'!E26+'สมรรถนะที่ 3 ตัวชี้วัดข้อที 1'!N26)/2</f>
        <v>2.5</v>
      </c>
      <c r="F26" s="39">
        <f>('สมรรถนะที่ 3 ตัวชี้วัดข้อที 1'!F26+'สมรรถนะที่ 3 ตัวชี้วัดข้อที 1'!O26)/2</f>
        <v>2</v>
      </c>
      <c r="G26" s="50">
        <f>('สมรรถนะที่ 3 ตัวชี้วัดข้อที 1'!G26+'สมรรถนะที่ 3 ตัวชี้วัดข้อที 1'!P26)/2</f>
        <v>9</v>
      </c>
      <c r="H26" s="81">
        <f>('สมรรถนะที่ 3 ตัวชี้วัดข้อที 1'!H26+'สมรรถนะที่ 3 ตัวชี้วัดข้อที 1'!Q26)/2</f>
        <v>2.25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3 ตัวชี้วัดข้อที 1'!C27+'สมรรถนะที่ 3 ตัวชี้วัดข้อที 1'!L27)/2</f>
        <v>2</v>
      </c>
      <c r="D27" s="39">
        <f>('สมรรถนะที่ 3 ตัวชี้วัดข้อที 1'!D27+'สมรรถนะที่ 3 ตัวชี้วัดข้อที 1'!M27)/2</f>
        <v>2.5</v>
      </c>
      <c r="E27" s="39">
        <f>('สมรรถนะที่ 3 ตัวชี้วัดข้อที 1'!E27+'สมรรถนะที่ 3 ตัวชี้วัดข้อที 1'!N27)/2</f>
        <v>2.5</v>
      </c>
      <c r="F27" s="39">
        <f>('สมรรถนะที่ 3 ตัวชี้วัดข้อที 1'!F27+'สมรรถนะที่ 3 ตัวชี้วัดข้อที 1'!O27)/2</f>
        <v>2</v>
      </c>
      <c r="G27" s="50">
        <f>('สมรรถนะที่ 3 ตัวชี้วัดข้อที 1'!G27+'สมรรถนะที่ 3 ตัวชี้วัดข้อที 1'!P27)/2</f>
        <v>9</v>
      </c>
      <c r="H27" s="81">
        <f>('สมรรถนะที่ 3 ตัวชี้วัดข้อที 1'!H27+'สมรรถนะที่ 3 ตัวชี้วัดข้อที 1'!Q27)/2</f>
        <v>2.25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3 ตัวชี้วัดข้อที 1'!C28+'สมรรถนะที่ 3 ตัวชี้วัดข้อที 1'!L28)/2</f>
        <v>2</v>
      </c>
      <c r="D28" s="39">
        <f>('สมรรถนะที่ 3 ตัวชี้วัดข้อที 1'!D28+'สมรรถนะที่ 3 ตัวชี้วัดข้อที 1'!M28)/2</f>
        <v>2.5</v>
      </c>
      <c r="E28" s="39">
        <f>('สมรรถนะที่ 3 ตัวชี้วัดข้อที 1'!E28+'สมรรถนะที่ 3 ตัวชี้วัดข้อที 1'!N28)/2</f>
        <v>2.5</v>
      </c>
      <c r="F28" s="39">
        <f>('สมรรถนะที่ 3 ตัวชี้วัดข้อที 1'!F28+'สมรรถนะที่ 3 ตัวชี้วัดข้อที 1'!O28)/2</f>
        <v>2.5</v>
      </c>
      <c r="G28" s="50">
        <f>('สมรรถนะที่ 3 ตัวชี้วัดข้อที 1'!G28+'สมรรถนะที่ 3 ตัวชี้วัดข้อที 1'!P28)/2</f>
        <v>9.5</v>
      </c>
      <c r="H28" s="81">
        <f>('สมรรถนะที่ 3 ตัวชี้วัดข้อที 1'!H28+'สมรรถนะที่ 3 ตัวชี้วัดข้อที 1'!Q28)/2</f>
        <v>2.375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3 ตัวชี้วัดข้อที 1'!C29+'สมรรถนะที่ 3 ตัวชี้วัดข้อที 1'!L29)/2</f>
        <v>1</v>
      </c>
      <c r="D29" s="39">
        <f>('สมรรถนะที่ 3 ตัวชี้วัดข้อที 1'!D29+'สมรรถนะที่ 3 ตัวชี้วัดข้อที 1'!M29)/2</f>
        <v>1.5</v>
      </c>
      <c r="E29" s="39">
        <f>('สมรรถนะที่ 3 ตัวชี้วัดข้อที 1'!E29+'สมรรถนะที่ 3 ตัวชี้วัดข้อที 1'!N29)/2</f>
        <v>1.5</v>
      </c>
      <c r="F29" s="39">
        <f>('สมรรถนะที่ 3 ตัวชี้วัดข้อที 1'!F29+'สมรรถนะที่ 3 ตัวชี้วัดข้อที 1'!O29)/2</f>
        <v>1.5</v>
      </c>
      <c r="G29" s="50">
        <f>('สมรรถนะที่ 3 ตัวชี้วัดข้อที 1'!G29+'สมรรถนะที่ 3 ตัวชี้วัดข้อที 1'!P29)/2</f>
        <v>5.5</v>
      </c>
      <c r="H29" s="81">
        <f>('สมรรถนะที่ 3 ตัวชี้วัดข้อที 1'!H29+'สมรรถนะที่ 3 ตัวชี้วัดข้อที 1'!Q29)/2</f>
        <v>1.375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3 ตัวชี้วัดข้อที 1'!C30+'สมรรถนะที่ 3 ตัวชี้วัดข้อที 1'!L30)/2</f>
        <v>2</v>
      </c>
      <c r="D30" s="39">
        <f>('สมรรถนะที่ 3 ตัวชี้วัดข้อที 1'!D30+'สมรรถนะที่ 3 ตัวชี้วัดข้อที 1'!M30)/2</f>
        <v>2.5</v>
      </c>
      <c r="E30" s="39">
        <f>('สมรรถนะที่ 3 ตัวชี้วัดข้อที 1'!E30+'สมรรถนะที่ 3 ตัวชี้วัดข้อที 1'!N30)/2</f>
        <v>2.5</v>
      </c>
      <c r="F30" s="39">
        <f>('สมรรถนะที่ 3 ตัวชี้วัดข้อที 1'!F30+'สมรรถนะที่ 3 ตัวชี้วัดข้อที 1'!O30)/2</f>
        <v>2</v>
      </c>
      <c r="G30" s="50">
        <f>('สมรรถนะที่ 3 ตัวชี้วัดข้อที 1'!G30+'สมรรถนะที่ 3 ตัวชี้วัดข้อที 1'!P30)/2</f>
        <v>9</v>
      </c>
      <c r="H30" s="81">
        <f>('สมรรถนะที่ 3 ตัวชี้วัดข้อที 1'!H30+'สมรรถนะที่ 3 ตัวชี้วัดข้อที 1'!Q30)/2</f>
        <v>2.25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3 ตัวชี้วัดข้อที 1'!C31+'สมรรถนะที่ 3 ตัวชี้วัดข้อที 1'!L31)/2</f>
        <v>1</v>
      </c>
      <c r="D31" s="39">
        <f>('สมรรถนะที่ 3 ตัวชี้วัดข้อที 1'!D31+'สมรรถนะที่ 3 ตัวชี้วัดข้อที 1'!M31)/2</f>
        <v>1.5</v>
      </c>
      <c r="E31" s="39">
        <f>('สมรรถนะที่ 3 ตัวชี้วัดข้อที 1'!E31+'สมรรถนะที่ 3 ตัวชี้วัดข้อที 1'!N31)/2</f>
        <v>1.5</v>
      </c>
      <c r="F31" s="39">
        <f>('สมรรถนะที่ 3 ตัวชี้วัดข้อที 1'!F31+'สมรรถนะที่ 3 ตัวชี้วัดข้อที 1'!O31)/2</f>
        <v>1</v>
      </c>
      <c r="G31" s="50">
        <f>('สมรรถนะที่ 3 ตัวชี้วัดข้อที 1'!G31+'สมรรถนะที่ 3 ตัวชี้วัดข้อที 1'!P31)/2</f>
        <v>5</v>
      </c>
      <c r="H31" s="81">
        <f>('สมรรถนะที่ 3 ตัวชี้วัดข้อที 1'!H31+'สมรรถนะที่ 3 ตัวชี้วัดข้อที 1'!Q31)/2</f>
        <v>1.25</v>
      </c>
      <c r="I31" s="44" t="str">
        <f t="shared" si="0"/>
        <v>ผ่านเกณฑ์</v>
      </c>
    </row>
    <row r="32" spans="1:9" x14ac:dyDescent="0.2">
      <c r="A32" s="39">
        <v>21</v>
      </c>
      <c r="B32" s="49"/>
      <c r="C32" s="39"/>
      <c r="D32" s="39"/>
      <c r="E32" s="39"/>
      <c r="F32" s="39"/>
      <c r="G32" s="50"/>
      <c r="H32" s="81"/>
      <c r="I32" s="44"/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1.59375</v>
      </c>
      <c r="H44" s="170"/>
      <c r="I44" s="170"/>
    </row>
    <row r="45" spans="1:9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ดี</v>
      </c>
      <c r="H45" s="172"/>
      <c r="I45" s="172"/>
    </row>
    <row r="46" spans="1:9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8</v>
      </c>
    </row>
    <row r="48" spans="1:9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12</v>
      </c>
    </row>
    <row r="49" spans="1:9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</row>
    <row r="51" spans="1:9" x14ac:dyDescent="0.55000000000000004">
      <c r="B51" s="173" t="s">
        <v>59</v>
      </c>
      <c r="C51" s="173"/>
      <c r="F51" s="173" t="s">
        <v>59</v>
      </c>
      <c r="G51" s="173"/>
      <c r="H51" s="173"/>
    </row>
    <row r="52" spans="1:9" x14ac:dyDescent="0.55000000000000004">
      <c r="B52" s="128" t="str">
        <f>ข้อมูลพื้นฐาน!D8</f>
        <v>(นางภัทรจิดาภา  กินนารี)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</row>
    <row r="53" spans="1:9" x14ac:dyDescent="0.55000000000000004">
      <c r="B53" s="128" t="s">
        <v>20</v>
      </c>
      <c r="C53" s="128"/>
      <c r="F53" s="128" t="s">
        <v>23</v>
      </c>
      <c r="G53" s="128"/>
      <c r="H53" s="128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1:I1"/>
    <mergeCell ref="A3:I3"/>
    <mergeCell ref="A4:I4"/>
    <mergeCell ref="G44:I44"/>
    <mergeCell ref="A45:F45"/>
    <mergeCell ref="G45:I45"/>
    <mergeCell ref="A6:A11"/>
    <mergeCell ref="B6:B11"/>
    <mergeCell ref="C6:C11"/>
    <mergeCell ref="D6:D11"/>
    <mergeCell ref="E6:E11"/>
    <mergeCell ref="F6:F11"/>
    <mergeCell ref="C2:D2"/>
    <mergeCell ref="B52:C52"/>
    <mergeCell ref="F52:H52"/>
    <mergeCell ref="B53:C53"/>
    <mergeCell ref="F53:H53"/>
    <mergeCell ref="E2:I2"/>
    <mergeCell ref="F46:H46"/>
    <mergeCell ref="F47:H47"/>
    <mergeCell ref="F48:H48"/>
    <mergeCell ref="F49:H49"/>
    <mergeCell ref="B51:C51"/>
    <mergeCell ref="F51:H51"/>
    <mergeCell ref="G6:G11"/>
    <mergeCell ref="H6:H11"/>
    <mergeCell ref="I6:I11"/>
    <mergeCell ref="A44:F44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57"/>
  <sheetViews>
    <sheetView view="pageBreakPreview" topLeftCell="A26" zoomScale="86" zoomScaleNormal="55" zoomScaleSheetLayoutView="86" workbookViewId="0">
      <selection activeCell="B33" sqref="B33"/>
    </sheetView>
  </sheetViews>
  <sheetFormatPr defaultColWidth="9" defaultRowHeight="24" x14ac:dyDescent="0.55000000000000004"/>
  <cols>
    <col min="1" max="1" width="10.375" style="1" customWidth="1"/>
    <col min="2" max="2" width="43.75" style="1" customWidth="1"/>
    <col min="3" max="3" width="29.375" style="1" customWidth="1"/>
    <col min="4" max="4" width="18.5" style="1" customWidth="1"/>
    <col min="5" max="5" width="19.625" style="2" customWidth="1"/>
    <col min="6" max="6" width="20.875" style="1" customWidth="1"/>
    <col min="7" max="7" width="10.375" style="1" customWidth="1"/>
    <col min="8" max="8" width="43.75" style="1" customWidth="1"/>
    <col min="9" max="9" width="29.375" style="1" customWidth="1"/>
    <col min="10" max="10" width="18.5" style="1" customWidth="1"/>
    <col min="11" max="11" width="19.625" style="2" customWidth="1"/>
    <col min="12" max="12" width="20.875" style="1" customWidth="1"/>
    <col min="13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 t="s">
        <v>66</v>
      </c>
      <c r="H1" s="174"/>
      <c r="I1" s="174"/>
      <c r="J1" s="174"/>
      <c r="K1" s="174"/>
      <c r="L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55" t="str">
        <f>ข้อมูลพื้นฐาน!D5</f>
        <v>ภาคเรียนที่ 1</v>
      </c>
      <c r="D2" s="176" t="str">
        <f>ข้อมูลพื้นฐาน!D6</f>
        <v>ปีการศึกษา 2565</v>
      </c>
      <c r="E2" s="176"/>
      <c r="F2" s="176"/>
      <c r="G2" s="175" t="str">
        <f>ข้อมูลพื้นฐาน!D4</f>
        <v>ชั้นประถมศึกษาปีที่ 1</v>
      </c>
      <c r="H2" s="175"/>
      <c r="I2" s="55" t="s">
        <v>57</v>
      </c>
      <c r="J2" s="176" t="str">
        <f>ข้อมูลพื้นฐาน!D6</f>
        <v>ปีการศึกษา 2565</v>
      </c>
      <c r="K2" s="176"/>
      <c r="L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 t="str">
        <f>ข้อมูลพื้นฐาน!D7</f>
        <v>โรงเรียนบ้านกุดโบสถ์</v>
      </c>
      <c r="H3" s="177"/>
      <c r="I3" s="177"/>
      <c r="J3" s="177"/>
      <c r="K3" s="177"/>
      <c r="L3" s="177"/>
    </row>
    <row r="4" spans="1:18" ht="25.5" customHeight="1" x14ac:dyDescent="0.55000000000000004">
      <c r="A4" s="178" t="s">
        <v>86</v>
      </c>
      <c r="B4" s="178"/>
      <c r="C4" s="178"/>
      <c r="D4" s="178"/>
      <c r="E4" s="178"/>
      <c r="F4" s="178"/>
      <c r="G4" s="178" t="s">
        <v>86</v>
      </c>
      <c r="H4" s="178"/>
      <c r="I4" s="178"/>
      <c r="J4" s="178"/>
      <c r="K4" s="178"/>
      <c r="L4" s="178"/>
    </row>
    <row r="5" spans="1:18" ht="25.5" customHeight="1" x14ac:dyDescent="0.55000000000000004">
      <c r="A5" s="61" t="s">
        <v>92</v>
      </c>
      <c r="B5" s="61"/>
      <c r="C5" s="61"/>
      <c r="D5" s="61"/>
      <c r="E5" s="61"/>
      <c r="F5" s="61"/>
      <c r="G5" s="61" t="s">
        <v>92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79" t="s">
        <v>93</v>
      </c>
      <c r="D6" s="136" t="s">
        <v>44</v>
      </c>
      <c r="E6" s="137" t="s">
        <v>45</v>
      </c>
      <c r="F6" s="138" t="s">
        <v>46</v>
      </c>
      <c r="G6" s="145" t="s">
        <v>43</v>
      </c>
      <c r="H6" s="146" t="s">
        <v>27</v>
      </c>
      <c r="I6" s="139" t="str">
        <f>C6</f>
        <v>1. มีผลงาน/ชิ้นงานที่เกิดจากการแก้ปัญหามีความถูกต้องเหมาะสมของปัญหาที่แก้ไข</v>
      </c>
      <c r="J6" s="136" t="s">
        <v>44</v>
      </c>
      <c r="K6" s="137" t="s">
        <v>45</v>
      </c>
      <c r="L6" s="138" t="s">
        <v>46</v>
      </c>
    </row>
    <row r="7" spans="1:18" ht="21.6" customHeight="1" x14ac:dyDescent="0.55000000000000004">
      <c r="A7" s="145"/>
      <c r="B7" s="146"/>
      <c r="C7" s="180"/>
      <c r="D7" s="136"/>
      <c r="E7" s="137"/>
      <c r="F7" s="138"/>
      <c r="G7" s="145"/>
      <c r="H7" s="146"/>
      <c r="I7" s="139"/>
      <c r="J7" s="136"/>
      <c r="K7" s="137"/>
      <c r="L7" s="138"/>
    </row>
    <row r="8" spans="1:18" ht="21.6" customHeight="1" x14ac:dyDescent="0.55000000000000004">
      <c r="A8" s="145"/>
      <c r="B8" s="146"/>
      <c r="C8" s="180"/>
      <c r="D8" s="136"/>
      <c r="E8" s="137"/>
      <c r="F8" s="138"/>
      <c r="G8" s="145"/>
      <c r="H8" s="146"/>
      <c r="I8" s="139"/>
      <c r="J8" s="136"/>
      <c r="K8" s="137"/>
      <c r="L8" s="138"/>
    </row>
    <row r="9" spans="1:18" ht="21.6" customHeight="1" x14ac:dyDescent="0.55000000000000004">
      <c r="A9" s="145"/>
      <c r="B9" s="146"/>
      <c r="C9" s="180"/>
      <c r="D9" s="136"/>
      <c r="E9" s="137"/>
      <c r="F9" s="138"/>
      <c r="G9" s="145"/>
      <c r="H9" s="146"/>
      <c r="I9" s="139"/>
      <c r="J9" s="136"/>
      <c r="K9" s="137"/>
      <c r="L9" s="138"/>
    </row>
    <row r="10" spans="1:18" ht="21.6" customHeight="1" x14ac:dyDescent="0.55000000000000004">
      <c r="A10" s="145"/>
      <c r="B10" s="146"/>
      <c r="C10" s="180"/>
      <c r="D10" s="136"/>
      <c r="E10" s="137"/>
      <c r="F10" s="138"/>
      <c r="G10" s="145"/>
      <c r="H10" s="146"/>
      <c r="I10" s="139"/>
      <c r="J10" s="136"/>
      <c r="K10" s="137"/>
      <c r="L10" s="138"/>
    </row>
    <row r="11" spans="1:18" ht="21.6" customHeight="1" x14ac:dyDescent="0.55000000000000004">
      <c r="A11" s="145"/>
      <c r="B11" s="146"/>
      <c r="C11" s="181"/>
      <c r="D11" s="136"/>
      <c r="E11" s="137"/>
      <c r="F11" s="138"/>
      <c r="G11" s="145"/>
      <c r="H11" s="146"/>
      <c r="I11" s="139"/>
      <c r="J11" s="136"/>
      <c r="K11" s="137"/>
      <c r="L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2</v>
      </c>
      <c r="D12" s="50">
        <f t="shared" ref="D12:D31" si="0">SUM(C12:C12)</f>
        <v>2</v>
      </c>
      <c r="E12" s="81">
        <f t="shared" ref="E12:E31" si="1">AVERAGE(C12:C12)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  <c r="G12" s="39">
        <v>1</v>
      </c>
      <c r="H12" s="49" t="str">
        <f>ข้อมูลนักเรียน!B5</f>
        <v>เด็กชายฉัตรปกรณ์ ไร่กระโทก</v>
      </c>
      <c r="I12" s="39">
        <v>2</v>
      </c>
      <c r="J12" s="50">
        <f t="shared" ref="J12:J31" si="2">SUM(I12:I12)</f>
        <v>2</v>
      </c>
      <c r="K12" s="81">
        <f t="shared" ref="K12:K31" si="3">AVERAGE(I12:I12)</f>
        <v>2</v>
      </c>
      <c r="L12" s="44" t="str">
        <f>IF(K12&gt;=2.5,"ดีเยี่ยม",IF(K12&gt;=1.5,"ดี",IF(K12&gt;=1,"ผ่านเกณฑ์",IF(K12&gt;=0,"ไม่ผ่านเกณฑ์"))))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2</v>
      </c>
      <c r="D13" s="50">
        <f t="shared" si="0"/>
        <v>2</v>
      </c>
      <c r="E13" s="81">
        <f t="shared" si="1"/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  <c r="G13" s="39">
        <v>2</v>
      </c>
      <c r="H13" s="49" t="str">
        <f>ข้อมูลนักเรียน!B6</f>
        <v>เด็กชายชานน เลยกระโทก</v>
      </c>
      <c r="I13" s="39">
        <v>2</v>
      </c>
      <c r="J13" s="50">
        <f t="shared" si="2"/>
        <v>2</v>
      </c>
      <c r="K13" s="81">
        <f t="shared" si="3"/>
        <v>2</v>
      </c>
      <c r="L13" s="44" t="str">
        <f>IF(K13&gt;=2.5,"ดีเยี่ยม",IF(K13&gt;=1.5,"ดี",IF(K13&gt;=1,"ผ่านเกณฑ์",IF(K13&gt;=0,"ไม่ผ่านเกณฑ์"))))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31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เด็กชายณัฐพล  พินิจ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31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เด็กชายธีรเดช ผลวัฒน์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เด็กชายนฤบดินทร์  เนาว์ประโคน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2</v>
      </c>
      <c r="D17" s="50">
        <f t="shared" si="0"/>
        <v>2</v>
      </c>
      <c r="E17" s="81">
        <f t="shared" si="1"/>
        <v>2</v>
      </c>
      <c r="F17" s="44" t="str">
        <f t="shared" si="4"/>
        <v>ดี</v>
      </c>
      <c r="G17" s="39">
        <v>6</v>
      </c>
      <c r="H17" s="49" t="str">
        <f>ข้อมูลนักเรียน!B10</f>
        <v>เด็กชายสิริชัย  หนูแก้ว</v>
      </c>
      <c r="I17" s="39">
        <v>2</v>
      </c>
      <c r="J17" s="50">
        <f t="shared" si="2"/>
        <v>2</v>
      </c>
      <c r="K17" s="81">
        <f t="shared" si="3"/>
        <v>2</v>
      </c>
      <c r="L17" s="44" t="str">
        <f t="shared" si="5"/>
        <v>ดี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2</v>
      </c>
      <c r="D18" s="50">
        <f t="shared" si="0"/>
        <v>2</v>
      </c>
      <c r="E18" s="81">
        <f t="shared" si="1"/>
        <v>2</v>
      </c>
      <c r="F18" s="44" t="str">
        <f t="shared" si="4"/>
        <v>ดี</v>
      </c>
      <c r="G18" s="39">
        <v>7</v>
      </c>
      <c r="H18" s="49" t="str">
        <f>ข้อมูลนักเรียน!B11</f>
        <v>เด็กชายสิริโชค หนูแก้ว</v>
      </c>
      <c r="I18" s="39">
        <v>2</v>
      </c>
      <c r="J18" s="50">
        <f t="shared" si="2"/>
        <v>2</v>
      </c>
      <c r="K18" s="81">
        <f t="shared" si="3"/>
        <v>2</v>
      </c>
      <c r="L18" s="44" t="str">
        <f t="shared" si="5"/>
        <v>ดี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เด็กชายอุ้มบุญ  ต่างครบุรี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3</v>
      </c>
      <c r="D20" s="50">
        <f t="shared" si="0"/>
        <v>3</v>
      </c>
      <c r="E20" s="81">
        <f t="shared" si="1"/>
        <v>3</v>
      </c>
      <c r="F20" s="44" t="str">
        <f t="shared" si="4"/>
        <v>ดีเยี่ยม</v>
      </c>
      <c r="G20" s="39">
        <v>9</v>
      </c>
      <c r="H20" s="49" t="str">
        <f>ข้อมูลนักเรียน!B13</f>
        <v>เด็กหญิงรัชนีกร ชำนาญจิตร</v>
      </c>
      <c r="I20" s="39">
        <v>3</v>
      </c>
      <c r="J20" s="50">
        <f t="shared" si="2"/>
        <v>3</v>
      </c>
      <c r="K20" s="81">
        <f t="shared" si="3"/>
        <v>3</v>
      </c>
      <c r="L20" s="44" t="str">
        <f t="shared" si="5"/>
        <v>ดีเยี่ยม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เด็กหญิงวชิรญาณ์ สระกระโทก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เด็กชายศุภชัย  คำดี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เด็กชายธีรพงษ์ สิงห์กระโทก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เด็กชายณวพล ชำนาญจิตร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เด็กหญิงจันทัปปภา เกตุดอน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เด็กชายกิตติเจริญชัย หงษ์อ่อน</v>
      </c>
      <c r="I26" s="39">
        <v>3</v>
      </c>
      <c r="J26" s="50">
        <f t="shared" si="2"/>
        <v>3</v>
      </c>
      <c r="K26" s="81">
        <f t="shared" si="3"/>
        <v>3</v>
      </c>
      <c r="L26" s="44" t="str">
        <f t="shared" si="5"/>
        <v>ดีเยี่ยม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เด็กชายณรงค์ฤทธิ์  ล้อมกระโทก</v>
      </c>
      <c r="I27" s="39">
        <v>3</v>
      </c>
      <c r="J27" s="50">
        <f t="shared" si="2"/>
        <v>3</v>
      </c>
      <c r="K27" s="81">
        <f t="shared" si="3"/>
        <v>3</v>
      </c>
      <c r="L27" s="44" t="str">
        <f t="shared" si="5"/>
        <v>ดีเยี่ยม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เด็กหญิงณัฐนิกา  รังกระโทก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เด็กชายพรเพชร  แสงดี</v>
      </c>
      <c r="I29" s="39">
        <v>3</v>
      </c>
      <c r="J29" s="50">
        <f t="shared" si="2"/>
        <v>3</v>
      </c>
      <c r="K29" s="81">
        <f t="shared" si="3"/>
        <v>3</v>
      </c>
      <c r="L29" s="44" t="str">
        <f t="shared" si="5"/>
        <v>ดีเยี่ยม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เด็กชายอภินัท  คำภูมี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3</v>
      </c>
      <c r="D31" s="50">
        <f t="shared" si="0"/>
        <v>3</v>
      </c>
      <c r="E31" s="81">
        <f t="shared" si="1"/>
        <v>3</v>
      </c>
      <c r="F31" s="44" t="str">
        <f t="shared" si="4"/>
        <v>ดีเยี่ยม</v>
      </c>
      <c r="G31" s="39">
        <v>20</v>
      </c>
      <c r="H31" s="49" t="str">
        <f>ข้อมูลนักเรียน!B24</f>
        <v>เด็กหญิงอริสา  รสกระโทก</v>
      </c>
      <c r="I31" s="39">
        <v>3</v>
      </c>
      <c r="J31" s="50">
        <f t="shared" si="2"/>
        <v>3</v>
      </c>
      <c r="K31" s="81">
        <f t="shared" si="3"/>
        <v>3</v>
      </c>
      <c r="L31" s="44" t="str">
        <f t="shared" si="5"/>
        <v>ดีเยี่ยม</v>
      </c>
    </row>
    <row r="32" spans="1:12" ht="27.75" customHeight="1" x14ac:dyDescent="0.55000000000000004">
      <c r="A32" s="39">
        <v>21</v>
      </c>
      <c r="B32" s="49"/>
      <c r="C32" s="39"/>
      <c r="D32" s="50"/>
      <c r="E32" s="81"/>
      <c r="F32" s="44"/>
      <c r="G32" s="39">
        <v>21</v>
      </c>
      <c r="H32" s="49"/>
      <c r="I32" s="39"/>
      <c r="J32" s="50"/>
      <c r="K32" s="81"/>
      <c r="L32" s="44"/>
    </row>
    <row r="33" spans="1:12" ht="27.75" customHeight="1" x14ac:dyDescent="0.55000000000000004">
      <c r="A33" s="39">
        <v>22</v>
      </c>
      <c r="B33" s="49"/>
      <c r="C33" s="39"/>
      <c r="D33" s="50"/>
      <c r="E33" s="81"/>
      <c r="F33" s="44"/>
      <c r="G33" s="39">
        <v>22</v>
      </c>
      <c r="H33" s="49"/>
      <c r="I33" s="39"/>
      <c r="J33" s="50"/>
      <c r="K33" s="81"/>
      <c r="L33" s="44"/>
    </row>
    <row r="34" spans="1:12" ht="27.75" customHeight="1" x14ac:dyDescent="0.55000000000000004">
      <c r="A34" s="39">
        <v>23</v>
      </c>
      <c r="B34" s="49"/>
      <c r="C34" s="39"/>
      <c r="D34" s="50"/>
      <c r="E34" s="81"/>
      <c r="F34" s="44"/>
      <c r="G34" s="39">
        <v>23</v>
      </c>
      <c r="H34" s="49"/>
      <c r="I34" s="39"/>
      <c r="J34" s="50"/>
      <c r="K34" s="81"/>
      <c r="L34" s="44"/>
    </row>
    <row r="35" spans="1:12" ht="27.75" customHeight="1" x14ac:dyDescent="0.55000000000000004">
      <c r="A35" s="39">
        <v>24</v>
      </c>
      <c r="B35" s="49"/>
      <c r="C35" s="39"/>
      <c r="D35" s="50"/>
      <c r="E35" s="81"/>
      <c r="F35" s="44"/>
      <c r="G35" s="39">
        <v>24</v>
      </c>
      <c r="H35" s="49"/>
      <c r="I35" s="39"/>
      <c r="J35" s="50"/>
      <c r="K35" s="81"/>
      <c r="L35" s="44"/>
    </row>
    <row r="36" spans="1:12" ht="27.75" customHeight="1" x14ac:dyDescent="0.55000000000000004">
      <c r="A36" s="39">
        <v>25</v>
      </c>
      <c r="B36" s="49"/>
      <c r="C36" s="39"/>
      <c r="D36" s="50"/>
      <c r="E36" s="81"/>
      <c r="F36" s="44"/>
      <c r="G36" s="39">
        <v>25</v>
      </c>
      <c r="H36" s="49"/>
      <c r="I36" s="39"/>
      <c r="J36" s="50"/>
      <c r="K36" s="81"/>
      <c r="L36" s="44"/>
    </row>
    <row r="37" spans="1:12" ht="27.75" customHeight="1" x14ac:dyDescent="0.55000000000000004">
      <c r="A37" s="39">
        <v>26</v>
      </c>
      <c r="B37" s="49"/>
      <c r="C37" s="39"/>
      <c r="D37" s="50"/>
      <c r="E37" s="81"/>
      <c r="F37" s="44"/>
      <c r="G37" s="39">
        <v>26</v>
      </c>
      <c r="H37" s="49"/>
      <c r="I37" s="39"/>
      <c r="J37" s="50"/>
      <c r="K37" s="81"/>
      <c r="L37" s="44"/>
    </row>
    <row r="38" spans="1:12" ht="27.75" customHeight="1" x14ac:dyDescent="0.55000000000000004">
      <c r="A38" s="39">
        <v>27</v>
      </c>
      <c r="B38" s="49"/>
      <c r="C38" s="39"/>
      <c r="D38" s="50"/>
      <c r="E38" s="81"/>
      <c r="F38" s="44"/>
      <c r="G38" s="39">
        <v>27</v>
      </c>
      <c r="H38" s="49"/>
      <c r="I38" s="39"/>
      <c r="J38" s="50"/>
      <c r="K38" s="81"/>
      <c r="L38" s="44"/>
    </row>
    <row r="39" spans="1:12" ht="27.75" customHeight="1" x14ac:dyDescent="0.55000000000000004">
      <c r="A39" s="39">
        <v>28</v>
      </c>
      <c r="B39" s="49"/>
      <c r="C39" s="39"/>
      <c r="D39" s="50"/>
      <c r="E39" s="81"/>
      <c r="F39" s="44"/>
      <c r="G39" s="39">
        <v>28</v>
      </c>
      <c r="H39" s="49"/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/>
      <c r="C40" s="39"/>
      <c r="D40" s="50"/>
      <c r="E40" s="81"/>
      <c r="F40" s="44"/>
      <c r="G40" s="39">
        <v>29</v>
      </c>
      <c r="H40" s="49"/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/>
      <c r="C41" s="39"/>
      <c r="D41" s="50"/>
      <c r="E41" s="81"/>
      <c r="F41" s="44"/>
      <c r="G41" s="39">
        <v>30</v>
      </c>
      <c r="H41" s="49"/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/>
      <c r="C42" s="39"/>
      <c r="D42" s="50"/>
      <c r="E42" s="81"/>
      <c r="F42" s="44"/>
      <c r="G42" s="39">
        <v>31</v>
      </c>
      <c r="H42" s="49"/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>
        <v>32</v>
      </c>
      <c r="H43" s="49"/>
      <c r="I43" s="39"/>
      <c r="J43" s="50"/>
      <c r="K43" s="81"/>
      <c r="L43" s="44"/>
    </row>
    <row r="44" spans="1:12" x14ac:dyDescent="0.55000000000000004">
      <c r="A44" s="170" t="s">
        <v>58</v>
      </c>
      <c r="B44" s="170"/>
      <c r="C44" s="170"/>
      <c r="D44" s="171">
        <f>AVERAGE(E12:E43)</f>
        <v>2.35</v>
      </c>
      <c r="E44" s="170"/>
      <c r="F44" s="170"/>
      <c r="G44" s="170" t="s">
        <v>58</v>
      </c>
      <c r="H44" s="170"/>
      <c r="I44" s="170"/>
      <c r="J44" s="171">
        <f>AVERAGE(K12:K43)</f>
        <v>2.35</v>
      </c>
      <c r="K44" s="170"/>
      <c r="L44" s="170"/>
    </row>
    <row r="45" spans="1:12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  <c r="G45" s="172" t="s">
        <v>46</v>
      </c>
      <c r="H45" s="172"/>
      <c r="I45" s="172"/>
      <c r="J45" s="172" t="str">
        <f>IF(J44&gt;=2.5,"ดีเยี่ยม",IF(J44&gt;=1.5,"ดี",IF(J44&gt;=1,"ผ่านเกณฑ์",IF(J44&gt;=0,"ไม่ผ่านเกณฑ์"))))</f>
        <v>ดี</v>
      </c>
      <c r="K45" s="172"/>
      <c r="L45" s="172"/>
    </row>
    <row r="46" spans="1:12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11</v>
      </c>
      <c r="G46" s="62"/>
      <c r="H46" s="62"/>
      <c r="I46" s="169" t="s">
        <v>49</v>
      </c>
      <c r="J46" s="169"/>
      <c r="K46" s="169"/>
      <c r="L46" s="57">
        <f>COUNTIF(L12:L43,F54)</f>
        <v>11</v>
      </c>
    </row>
    <row r="47" spans="1:12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5</v>
      </c>
      <c r="G47" s="62"/>
      <c r="H47" s="62"/>
      <c r="I47" s="169" t="s">
        <v>51</v>
      </c>
      <c r="J47" s="169"/>
      <c r="K47" s="169"/>
      <c r="L47" s="57">
        <f>COUNTIF(L12:L43,F55)</f>
        <v>5</v>
      </c>
    </row>
    <row r="48" spans="1:12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4</v>
      </c>
      <c r="G48" s="62"/>
      <c r="H48" s="62"/>
      <c r="I48" s="169" t="s">
        <v>53</v>
      </c>
      <c r="J48" s="169"/>
      <c r="K48" s="169"/>
      <c r="L48" s="57">
        <f>COUNTIF(L12:L43,F56)</f>
        <v>4</v>
      </c>
    </row>
    <row r="49" spans="1:12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  <c r="G49" s="62"/>
      <c r="H49" s="62"/>
      <c r="I49" s="169" t="s">
        <v>55</v>
      </c>
      <c r="J49" s="169"/>
      <c r="K49" s="169"/>
      <c r="L49" s="57">
        <f>COUNTIF(L12:L43,F57)</f>
        <v>0</v>
      </c>
    </row>
    <row r="51" spans="1:12" x14ac:dyDescent="0.55000000000000004">
      <c r="B51" s="54" t="s">
        <v>59</v>
      </c>
      <c r="C51" s="173" t="s">
        <v>59</v>
      </c>
      <c r="D51" s="173"/>
      <c r="E51" s="173"/>
      <c r="H51" s="54" t="s">
        <v>59</v>
      </c>
      <c r="I51" s="173" t="s">
        <v>59</v>
      </c>
      <c r="J51" s="173"/>
      <c r="K51" s="173"/>
    </row>
    <row r="52" spans="1:12" x14ac:dyDescent="0.55000000000000004">
      <c r="B52" s="53" t="str">
        <f>ข้อมูลพื้นฐาน!D8</f>
        <v>(นางภัทรจิดาภา  กินนารี)</v>
      </c>
      <c r="C52" s="128" t="str">
        <f>ข้อมูลพื้นฐาน!D10</f>
        <v>(นายสุนันท์  จงใจกลาง)</v>
      </c>
      <c r="D52" s="128"/>
      <c r="E52" s="128"/>
      <c r="H52" s="53" t="str">
        <f>ข้อมูลพื้นฐาน!D8</f>
        <v>(นางภัทรจิดาภา  กินนารี)</v>
      </c>
      <c r="I52" s="128" t="str">
        <f>ข้อมูลพื้นฐาน!D10</f>
        <v>(นายสุนันท์  จงใจกลาง)</v>
      </c>
      <c r="J52" s="128"/>
      <c r="K52" s="128"/>
    </row>
    <row r="53" spans="1:12" x14ac:dyDescent="0.55000000000000004">
      <c r="B53" s="53" t="s">
        <v>20</v>
      </c>
      <c r="C53" s="128" t="s">
        <v>23</v>
      </c>
      <c r="D53" s="128"/>
      <c r="E53" s="128"/>
      <c r="H53" s="53" t="s">
        <v>20</v>
      </c>
      <c r="I53" s="128" t="s">
        <v>23</v>
      </c>
      <c r="J53" s="128"/>
      <c r="K53" s="128"/>
    </row>
    <row r="54" spans="1:12" x14ac:dyDescent="0.55000000000000004">
      <c r="F54" s="1" t="s">
        <v>50</v>
      </c>
    </row>
    <row r="55" spans="1:12" x14ac:dyDescent="0.55000000000000004">
      <c r="F55" s="1" t="s">
        <v>52</v>
      </c>
    </row>
    <row r="56" spans="1:12" x14ac:dyDescent="0.55000000000000004">
      <c r="F56" s="1" t="s">
        <v>54</v>
      </c>
    </row>
    <row r="57" spans="1:12" x14ac:dyDescent="0.55000000000000004">
      <c r="F57" s="1" t="s">
        <v>56</v>
      </c>
    </row>
  </sheetData>
  <mergeCells count="44">
    <mergeCell ref="A1:F1"/>
    <mergeCell ref="G1:L1"/>
    <mergeCell ref="A2:B2"/>
    <mergeCell ref="D2:F2"/>
    <mergeCell ref="G2:H2"/>
    <mergeCell ref="J2:L2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44:C44"/>
    <mergeCell ref="D44:F44"/>
    <mergeCell ref="G44:I44"/>
    <mergeCell ref="J44:L44"/>
    <mergeCell ref="A45:C45"/>
    <mergeCell ref="D45:F45"/>
    <mergeCell ref="G45:I45"/>
    <mergeCell ref="J45:L45"/>
    <mergeCell ref="C46:E46"/>
    <mergeCell ref="I46:K46"/>
    <mergeCell ref="C47:E47"/>
    <mergeCell ref="I47:K47"/>
    <mergeCell ref="C48:E48"/>
    <mergeCell ref="I48:K48"/>
    <mergeCell ref="C53:E53"/>
    <mergeCell ref="I53:K53"/>
    <mergeCell ref="C49:E49"/>
    <mergeCell ref="I49:K49"/>
    <mergeCell ref="C51:E51"/>
    <mergeCell ref="I51:K51"/>
    <mergeCell ref="C52:E52"/>
    <mergeCell ref="I52:K52"/>
  </mergeCells>
  <pageMargins left="0.86614173228346458" right="0.55118110236220474" top="0.55000000000000004" bottom="0.51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57"/>
  <sheetViews>
    <sheetView view="pageBreakPreview" topLeftCell="C27" zoomScale="60" zoomScaleNormal="100" workbookViewId="0">
      <selection activeCell="C36" sqref="C36"/>
    </sheetView>
  </sheetViews>
  <sheetFormatPr defaultRowHeight="24" x14ac:dyDescent="0.55000000000000004"/>
  <cols>
    <col min="1" max="1" width="10.75" style="1" customWidth="1"/>
    <col min="2" max="2" width="29.625" style="1" customWidth="1"/>
    <col min="3" max="3" width="21.125" style="1" customWidth="1"/>
    <col min="4" max="4" width="22.875" style="1" customWidth="1"/>
    <col min="5" max="5" width="22.375" style="2" customWidth="1"/>
    <col min="6" max="6" width="22.625" style="1" customWidth="1"/>
  </cols>
  <sheetData>
    <row r="1" spans="1:18" x14ac:dyDescent="0.2">
      <c r="A1" s="174" t="s">
        <v>149</v>
      </c>
      <c r="B1" s="174"/>
      <c r="C1" s="174"/>
      <c r="D1" s="174"/>
      <c r="E1" s="174"/>
      <c r="F1" s="174"/>
    </row>
    <row r="2" spans="1:18" x14ac:dyDescent="0.2">
      <c r="A2" s="75"/>
      <c r="B2" s="175" t="str">
        <f>ข้อมูลพื้นฐาน!D4</f>
        <v>ชั้นประถมศึกษาปีที่ 1</v>
      </c>
      <c r="C2" s="175"/>
      <c r="D2" s="174" t="str">
        <f>ข้อมูลพื้นฐาน!D6</f>
        <v>ปีการศึกษา 2565</v>
      </c>
      <c r="E2" s="174"/>
      <c r="F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</row>
    <row r="4" spans="1:18" x14ac:dyDescent="0.2">
      <c r="A4" s="178" t="s">
        <v>86</v>
      </c>
      <c r="B4" s="178"/>
      <c r="C4" s="178"/>
      <c r="D4" s="178"/>
      <c r="E4" s="178"/>
      <c r="F4" s="178"/>
    </row>
    <row r="5" spans="1:18" x14ac:dyDescent="0.2">
      <c r="A5" s="61" t="s">
        <v>92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9" customHeight="1" x14ac:dyDescent="0.2">
      <c r="A6" s="145" t="s">
        <v>43</v>
      </c>
      <c r="B6" s="146" t="s">
        <v>27</v>
      </c>
      <c r="C6" s="179" t="s">
        <v>93</v>
      </c>
      <c r="D6" s="136" t="s">
        <v>44</v>
      </c>
      <c r="E6" s="137" t="s">
        <v>45</v>
      </c>
      <c r="F6" s="138" t="s">
        <v>46</v>
      </c>
    </row>
    <row r="7" spans="1:18" ht="22.9" customHeight="1" x14ac:dyDescent="0.2">
      <c r="A7" s="145"/>
      <c r="B7" s="146"/>
      <c r="C7" s="180"/>
      <c r="D7" s="136"/>
      <c r="E7" s="137"/>
      <c r="F7" s="138"/>
    </row>
    <row r="8" spans="1:18" ht="22.9" customHeight="1" x14ac:dyDescent="0.2">
      <c r="A8" s="145"/>
      <c r="B8" s="146"/>
      <c r="C8" s="180"/>
      <c r="D8" s="136"/>
      <c r="E8" s="137"/>
      <c r="F8" s="138"/>
    </row>
    <row r="9" spans="1:18" ht="22.9" customHeight="1" x14ac:dyDescent="0.2">
      <c r="A9" s="145"/>
      <c r="B9" s="146"/>
      <c r="C9" s="180"/>
      <c r="D9" s="136"/>
      <c r="E9" s="137"/>
      <c r="F9" s="138"/>
    </row>
    <row r="10" spans="1:18" ht="22.9" customHeight="1" x14ac:dyDescent="0.2">
      <c r="A10" s="145"/>
      <c r="B10" s="146"/>
      <c r="C10" s="180"/>
      <c r="D10" s="136"/>
      <c r="E10" s="137"/>
      <c r="F10" s="138"/>
    </row>
    <row r="11" spans="1:18" ht="22.9" customHeight="1" x14ac:dyDescent="0.2">
      <c r="A11" s="145"/>
      <c r="B11" s="146"/>
      <c r="C11" s="181"/>
      <c r="D11" s="136"/>
      <c r="E11" s="137"/>
      <c r="F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3 ตัวชี้วัดข้อที 2'!C12+'สมรรถนะที่ 3 ตัวชี้วัดข้อที 2'!I12)/2</f>
        <v>2</v>
      </c>
      <c r="D12" s="50">
        <f>('สมรรถนะที่ 3 ตัวชี้วัดข้อที 2'!D12+'สมรรถนะที่ 3 ตัวชี้วัดข้อที 2'!J12)/2</f>
        <v>2</v>
      </c>
      <c r="E12" s="81">
        <f>('สมรรถนะที่ 3 ตัวชี้วัดข้อที 2'!E12+'สมรรถนะที่ 3 ตัวชี้วัดข้อที 2'!K12)/2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3 ตัวชี้วัดข้อที 2'!C13+'สมรรถนะที่ 3 ตัวชี้วัดข้อที 2'!I13)/2</f>
        <v>2</v>
      </c>
      <c r="D13" s="50">
        <f>('สมรรถนะที่ 3 ตัวชี้วัดข้อที 2'!D13+'สมรรถนะที่ 3 ตัวชี้วัดข้อที 2'!J13)/2</f>
        <v>2</v>
      </c>
      <c r="E13" s="81">
        <f>('สมรรถนะที่ 3 ตัวชี้วัดข้อที 2'!E13+'สมรรถนะที่ 3 ตัวชี้วัดข้อที 2'!K13)/2</f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3 ตัวชี้วัดข้อที 2'!C14+'สมรรถนะที่ 3 ตัวชี้วัดข้อที 2'!I14)/2</f>
        <v>3</v>
      </c>
      <c r="D14" s="50">
        <f>('สมรรถนะที่ 3 ตัวชี้วัดข้อที 2'!D14+'สมรรถนะที่ 3 ตัวชี้วัดข้อที 2'!J14)/2</f>
        <v>3</v>
      </c>
      <c r="E14" s="81">
        <f>('สมรรถนะที่ 3 ตัวชี้วัดข้อที 2'!E14+'สมรรถนะที่ 3 ตัวชี้วัดข้อที 2'!K14)/2</f>
        <v>3</v>
      </c>
      <c r="F14" s="44" t="str">
        <f t="shared" ref="F14:F31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3 ตัวชี้วัดข้อที 2'!C15+'สมรรถนะที่ 3 ตัวชี้วัดข้อที 2'!I15)/2</f>
        <v>3</v>
      </c>
      <c r="D15" s="50">
        <f>('สมรรถนะที่ 3 ตัวชี้วัดข้อที 2'!D15+'สมรรถนะที่ 3 ตัวชี้วัดข้อที 2'!J15)/2</f>
        <v>3</v>
      </c>
      <c r="E15" s="81">
        <f>('สมรรถนะที่ 3 ตัวชี้วัดข้อที 2'!E15+'สมรรถนะที่ 3 ตัวชี้วัดข้อที 2'!K15)/2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3 ตัวชี้วัดข้อที 2'!C16+'สมรรถนะที่ 3 ตัวชี้วัดข้อที 2'!I16)/2</f>
        <v>3</v>
      </c>
      <c r="D16" s="50">
        <f>('สมรรถนะที่ 3 ตัวชี้วัดข้อที 2'!D16+'สมรรถนะที่ 3 ตัวชี้วัดข้อที 2'!J16)/2</f>
        <v>3</v>
      </c>
      <c r="E16" s="81">
        <f>('สมรรถนะที่ 3 ตัวชี้วัดข้อที 2'!E16+'สมรรถนะที่ 3 ตัวชี้วัดข้อที 2'!K16)/2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3 ตัวชี้วัดข้อที 2'!C17+'สมรรถนะที่ 3 ตัวชี้วัดข้อที 2'!I17)/2</f>
        <v>2</v>
      </c>
      <c r="D17" s="50">
        <f>('สมรรถนะที่ 3 ตัวชี้วัดข้อที 2'!D17+'สมรรถนะที่ 3 ตัวชี้วัดข้อที 2'!J17)/2</f>
        <v>2</v>
      </c>
      <c r="E17" s="81">
        <f>('สมรรถนะที่ 3 ตัวชี้วัดข้อที 2'!E17+'สมรรถนะที่ 3 ตัวชี้วัดข้อที 2'!K17)/2</f>
        <v>2</v>
      </c>
      <c r="F17" s="44" t="str">
        <f t="shared" si="0"/>
        <v>ดี</v>
      </c>
    </row>
    <row r="18" spans="1:6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3 ตัวชี้วัดข้อที 2'!C18+'สมรรถนะที่ 3 ตัวชี้วัดข้อที 2'!I18)/2</f>
        <v>2</v>
      </c>
      <c r="D18" s="50">
        <f>('สมรรถนะที่ 3 ตัวชี้วัดข้อที 2'!D18+'สมรรถนะที่ 3 ตัวชี้วัดข้อที 2'!J18)/2</f>
        <v>2</v>
      </c>
      <c r="E18" s="81">
        <f>('สมรรถนะที่ 3 ตัวชี้วัดข้อที 2'!E18+'สมรรถนะที่ 3 ตัวชี้วัดข้อที 2'!K18)/2</f>
        <v>2</v>
      </c>
      <c r="F18" s="44" t="str">
        <f t="shared" si="0"/>
        <v>ดี</v>
      </c>
    </row>
    <row r="19" spans="1:6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3 ตัวชี้วัดข้อที 2'!C19+'สมรรถนะที่ 3 ตัวชี้วัดข้อที 2'!I19)/2</f>
        <v>1</v>
      </c>
      <c r="D19" s="50">
        <f>('สมรรถนะที่ 3 ตัวชี้วัดข้อที 2'!D19+'สมรรถนะที่ 3 ตัวชี้วัดข้อที 2'!J19)/2</f>
        <v>1</v>
      </c>
      <c r="E19" s="81">
        <f>('สมรรถนะที่ 3 ตัวชี้วัดข้อที 2'!E19+'สมรรถนะที่ 3 ตัวชี้วัดข้อที 2'!K19)/2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3 ตัวชี้วัดข้อที 2'!C20+'สมรรถนะที่ 3 ตัวชี้วัดข้อที 2'!I20)/2</f>
        <v>3</v>
      </c>
      <c r="D20" s="50">
        <f>('สมรรถนะที่ 3 ตัวชี้วัดข้อที 2'!D20+'สมรรถนะที่ 3 ตัวชี้วัดข้อที 2'!J20)/2</f>
        <v>3</v>
      </c>
      <c r="E20" s="81">
        <f>('สมรรถนะที่ 3 ตัวชี้วัดข้อที 2'!E20+'สมรรถนะที่ 3 ตัวชี้วัดข้อที 2'!K20)/2</f>
        <v>3</v>
      </c>
      <c r="F20" s="44" t="str">
        <f t="shared" si="0"/>
        <v>ดีเยี่ยม</v>
      </c>
    </row>
    <row r="21" spans="1:6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3 ตัวชี้วัดข้อที 2'!C21+'สมรรถนะที่ 3 ตัวชี้วัดข้อที 2'!I21)/2</f>
        <v>3</v>
      </c>
      <c r="D21" s="50">
        <f>('สมรรถนะที่ 3 ตัวชี้วัดข้อที 2'!D21+'สมรรถนะที่ 3 ตัวชี้วัดข้อที 2'!J21)/2</f>
        <v>3</v>
      </c>
      <c r="E21" s="81">
        <f>('สมรรถนะที่ 3 ตัวชี้วัดข้อที 2'!E21+'สมรรถนะที่ 3 ตัวชี้วัดข้อที 2'!K21)/2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3 ตัวชี้วัดข้อที 2'!C22+'สมรรถนะที่ 3 ตัวชี้วัดข้อที 2'!I22)/2</f>
        <v>2</v>
      </c>
      <c r="D22" s="50">
        <f>('สมรรถนะที่ 3 ตัวชี้วัดข้อที 2'!D22+'สมรรถนะที่ 3 ตัวชี้วัดข้อที 2'!J22)/2</f>
        <v>2</v>
      </c>
      <c r="E22" s="81">
        <f>('สมรรถนะที่ 3 ตัวชี้วัดข้อที 2'!E22+'สมรรถนะที่ 3 ตัวชี้วัดข้อที 2'!K22)/2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3 ตัวชี้วัดข้อที 2'!C23+'สมรรถนะที่ 3 ตัวชี้วัดข้อที 2'!I23)/2</f>
        <v>1</v>
      </c>
      <c r="D23" s="50">
        <f>('สมรรถนะที่ 3 ตัวชี้วัดข้อที 2'!D23+'สมรรถนะที่ 3 ตัวชี้วัดข้อที 2'!J23)/2</f>
        <v>1</v>
      </c>
      <c r="E23" s="81">
        <f>('สมรรถนะที่ 3 ตัวชี้วัดข้อที 2'!E23+'สมรรถนะที่ 3 ตัวชี้วัดข้อที 2'!K23)/2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3 ตัวชี้วัดข้อที 2'!C24+'สมรรถนะที่ 3 ตัวชี้วัดข้อที 2'!I24)/2</f>
        <v>1</v>
      </c>
      <c r="D24" s="50">
        <f>('สมรรถนะที่ 3 ตัวชี้วัดข้อที 2'!D24+'สมรรถนะที่ 3 ตัวชี้วัดข้อที 2'!J24)/2</f>
        <v>1</v>
      </c>
      <c r="E24" s="81">
        <f>('สมรรถนะที่ 3 ตัวชี้วัดข้อที 2'!E24+'สมรรถนะที่ 3 ตัวชี้วัดข้อที 2'!K24)/2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3 ตัวชี้วัดข้อที 2'!C25+'สมรรถนะที่ 3 ตัวชี้วัดข้อที 2'!I25)/2</f>
        <v>1</v>
      </c>
      <c r="D25" s="50">
        <f>('สมรรถนะที่ 3 ตัวชี้วัดข้อที 2'!D25+'สมรรถนะที่ 3 ตัวชี้วัดข้อที 2'!J25)/2</f>
        <v>1</v>
      </c>
      <c r="E25" s="81">
        <f>('สมรรถนะที่ 3 ตัวชี้วัดข้อที 2'!E25+'สมรรถนะที่ 3 ตัวชี้วัดข้อที 2'!K25)/2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3 ตัวชี้วัดข้อที 2'!C26+'สมรรถนะที่ 3 ตัวชี้วัดข้อที 2'!I26)/2</f>
        <v>3</v>
      </c>
      <c r="D26" s="50">
        <f>('สมรรถนะที่ 3 ตัวชี้วัดข้อที 2'!D26+'สมรรถนะที่ 3 ตัวชี้วัดข้อที 2'!J26)/2</f>
        <v>3</v>
      </c>
      <c r="E26" s="81">
        <f>('สมรรถนะที่ 3 ตัวชี้วัดข้อที 2'!E26+'สมรรถนะที่ 3 ตัวชี้วัดข้อที 2'!K26)/2</f>
        <v>3</v>
      </c>
      <c r="F26" s="44" t="str">
        <f t="shared" si="0"/>
        <v>ดีเยี่ยม</v>
      </c>
    </row>
    <row r="27" spans="1:6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3 ตัวชี้วัดข้อที 2'!C27+'สมรรถนะที่ 3 ตัวชี้วัดข้อที 2'!I27)/2</f>
        <v>3</v>
      </c>
      <c r="D27" s="50">
        <f>('สมรรถนะที่ 3 ตัวชี้วัดข้อที 2'!D27+'สมรรถนะที่ 3 ตัวชี้วัดข้อที 2'!J27)/2</f>
        <v>3</v>
      </c>
      <c r="E27" s="81">
        <f>('สมรรถนะที่ 3 ตัวชี้วัดข้อที 2'!E27+'สมรรถนะที่ 3 ตัวชี้วัดข้อที 2'!K27)/2</f>
        <v>3</v>
      </c>
      <c r="F27" s="44" t="str">
        <f t="shared" si="0"/>
        <v>ดีเยี่ยม</v>
      </c>
    </row>
    <row r="28" spans="1:6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3 ตัวชี้วัดข้อที 2'!C28+'สมรรถนะที่ 3 ตัวชี้วัดข้อที 2'!I28)/2</f>
        <v>3</v>
      </c>
      <c r="D28" s="50">
        <f>('สมรรถนะที่ 3 ตัวชี้วัดข้อที 2'!D28+'สมรรถนะที่ 3 ตัวชี้วัดข้อที 2'!J28)/2</f>
        <v>3</v>
      </c>
      <c r="E28" s="81">
        <f>('สมรรถนะที่ 3 ตัวชี้วัดข้อที 2'!E28+'สมรรถนะที่ 3 ตัวชี้วัดข้อที 2'!K28)/2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3 ตัวชี้วัดข้อที 2'!C29+'สมรรถนะที่ 3 ตัวชี้วัดข้อที 2'!I29)/2</f>
        <v>3</v>
      </c>
      <c r="D29" s="50">
        <f>('สมรรถนะที่ 3 ตัวชี้วัดข้อที 2'!D29+'สมรรถนะที่ 3 ตัวชี้วัดข้อที 2'!J29)/2</f>
        <v>3</v>
      </c>
      <c r="E29" s="81">
        <f>('สมรรถนะที่ 3 ตัวชี้วัดข้อที 2'!E29+'สมรรถนะที่ 3 ตัวชี้วัดข้อที 2'!K29)/2</f>
        <v>3</v>
      </c>
      <c r="F29" s="44" t="str">
        <f t="shared" si="0"/>
        <v>ดีเยี่ยม</v>
      </c>
    </row>
    <row r="30" spans="1:6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3 ตัวชี้วัดข้อที 2'!C30+'สมรรถนะที่ 3 ตัวชี้วัดข้อที 2'!I30)/2</f>
        <v>3</v>
      </c>
      <c r="D30" s="50">
        <f>('สมรรถนะที่ 3 ตัวชี้วัดข้อที 2'!D30+'สมรรถนะที่ 3 ตัวชี้วัดข้อที 2'!J30)/2</f>
        <v>3</v>
      </c>
      <c r="E30" s="81">
        <f>('สมรรถนะที่ 3 ตัวชี้วัดข้อที 2'!E30+'สมรรถนะที่ 3 ตัวชี้วัดข้อที 2'!K30)/2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3 ตัวชี้วัดข้อที 2'!C31+'สมรรถนะที่ 3 ตัวชี้วัดข้อที 2'!I31)/2</f>
        <v>3</v>
      </c>
      <c r="D31" s="50">
        <f>('สมรรถนะที่ 3 ตัวชี้วัดข้อที 2'!D31+'สมรรถนะที่ 3 ตัวชี้วัดข้อที 2'!J31)/2</f>
        <v>3</v>
      </c>
      <c r="E31" s="81">
        <f>('สมรรถนะที่ 3 ตัวชี้วัดข้อที 2'!E31+'สมรรถนะที่ 3 ตัวชี้วัดข้อที 2'!K31)/2</f>
        <v>3</v>
      </c>
      <c r="F31" s="44" t="str">
        <f t="shared" si="0"/>
        <v>ดีเยี่ยม</v>
      </c>
    </row>
    <row r="32" spans="1:6" x14ac:dyDescent="0.2">
      <c r="A32" s="39">
        <v>21</v>
      </c>
      <c r="B32" s="49"/>
      <c r="C32" s="39"/>
      <c r="D32" s="50"/>
      <c r="E32" s="81"/>
      <c r="F32" s="44"/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101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0" t="s">
        <v>58</v>
      </c>
      <c r="B44" s="170"/>
      <c r="C44" s="170"/>
      <c r="D44" s="171">
        <f>AVERAGE(E12:E43)</f>
        <v>2.35</v>
      </c>
      <c r="E44" s="170"/>
      <c r="F44" s="170"/>
    </row>
    <row r="45" spans="1:6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</row>
    <row r="46" spans="1:6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11</v>
      </c>
    </row>
    <row r="47" spans="1:6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5</v>
      </c>
    </row>
    <row r="48" spans="1:6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4</v>
      </c>
    </row>
    <row r="49" spans="1:6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</row>
    <row r="51" spans="1:6" x14ac:dyDescent="0.55000000000000004">
      <c r="B51" s="54" t="s">
        <v>59</v>
      </c>
      <c r="C51" s="173" t="s">
        <v>59</v>
      </c>
      <c r="D51" s="173"/>
      <c r="E51" s="173"/>
    </row>
    <row r="52" spans="1:6" x14ac:dyDescent="0.55000000000000004">
      <c r="B52" s="53" t="str">
        <f>ข้อมูลพื้นฐาน!D8</f>
        <v>(นางภัทรจิดาภา  กินนารี)</v>
      </c>
      <c r="C52" s="128" t="str">
        <f>ข้อมูลพื้นฐาน!D10</f>
        <v>(นายสุนันท์  จงใจกลาง)</v>
      </c>
      <c r="D52" s="128"/>
      <c r="E52" s="128"/>
    </row>
    <row r="53" spans="1:6" x14ac:dyDescent="0.55000000000000004">
      <c r="B53" s="53" t="s">
        <v>20</v>
      </c>
      <c r="C53" s="128" t="s">
        <v>23</v>
      </c>
      <c r="D53" s="128"/>
      <c r="E53" s="128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3:F3"/>
    <mergeCell ref="A4:F4"/>
    <mergeCell ref="A6:A11"/>
    <mergeCell ref="B6:B11"/>
    <mergeCell ref="C6:C11"/>
    <mergeCell ref="D6:D11"/>
    <mergeCell ref="E6:E11"/>
    <mergeCell ref="B2:C2"/>
    <mergeCell ref="D2:E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56"/>
  <sheetViews>
    <sheetView view="pageBreakPreview" topLeftCell="E26" zoomScale="86" zoomScaleNormal="55" zoomScaleSheetLayoutView="86" workbookViewId="0">
      <selection activeCell="B32" sqref="B32"/>
    </sheetView>
  </sheetViews>
  <sheetFormatPr defaultColWidth="9" defaultRowHeight="24" x14ac:dyDescent="0.55000000000000004"/>
  <cols>
    <col min="1" max="1" width="15" style="1" customWidth="1"/>
    <col min="2" max="2" width="43.625" style="1" customWidth="1"/>
    <col min="3" max="3" width="33.25" style="1" customWidth="1"/>
    <col min="4" max="4" width="18.5" style="1" customWidth="1"/>
    <col min="5" max="5" width="17.625" style="2" customWidth="1"/>
    <col min="6" max="6" width="17.375" style="1" customWidth="1"/>
    <col min="7" max="7" width="15" style="1" customWidth="1"/>
    <col min="8" max="8" width="43.625" style="1" customWidth="1"/>
    <col min="9" max="9" width="33.25" style="1" customWidth="1"/>
    <col min="10" max="10" width="18.5" style="1" customWidth="1"/>
    <col min="11" max="11" width="17.625" style="2" customWidth="1"/>
    <col min="12" max="12" width="17.375" style="1" customWidth="1"/>
    <col min="13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 t="s">
        <v>66</v>
      </c>
      <c r="H1" s="174"/>
      <c r="I1" s="174"/>
      <c r="J1" s="174"/>
      <c r="K1" s="174"/>
      <c r="L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55" t="str">
        <f>ข้อมูลพื้นฐาน!D5</f>
        <v>ภาคเรียนที่ 1</v>
      </c>
      <c r="D2" s="176" t="str">
        <f>ข้อมูลพื้นฐาน!D6</f>
        <v>ปีการศึกษา 2565</v>
      </c>
      <c r="E2" s="176"/>
      <c r="F2" s="176"/>
      <c r="G2" s="175" t="str">
        <f>ข้อมูลพื้นฐาน!D4</f>
        <v>ชั้นประถมศึกษาปีที่ 1</v>
      </c>
      <c r="H2" s="175"/>
      <c r="I2" s="55" t="s">
        <v>57</v>
      </c>
      <c r="J2" s="176" t="str">
        <f>ข้อมูลพื้นฐาน!D6</f>
        <v>ปีการศึกษา 2565</v>
      </c>
      <c r="K2" s="176"/>
      <c r="L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 t="str">
        <f>ข้อมูลพื้นฐาน!D7</f>
        <v>โรงเรียนบ้านกุดโบสถ์</v>
      </c>
      <c r="H3" s="177"/>
      <c r="I3" s="177"/>
      <c r="J3" s="177"/>
      <c r="K3" s="177"/>
      <c r="L3" s="177"/>
    </row>
    <row r="4" spans="1:18" ht="25.5" customHeight="1" x14ac:dyDescent="0.55000000000000004">
      <c r="A4" s="178" t="s">
        <v>94</v>
      </c>
      <c r="B4" s="178"/>
      <c r="C4" s="178"/>
      <c r="D4" s="178"/>
      <c r="E4" s="178"/>
      <c r="F4" s="178"/>
      <c r="G4" s="178" t="s">
        <v>94</v>
      </c>
      <c r="H4" s="178"/>
      <c r="I4" s="178"/>
      <c r="J4" s="178"/>
      <c r="K4" s="178"/>
      <c r="L4" s="178"/>
    </row>
    <row r="5" spans="1:18" ht="25.5" customHeight="1" x14ac:dyDescent="0.55000000000000004">
      <c r="A5" s="61" t="s">
        <v>95</v>
      </c>
      <c r="B5" s="61"/>
      <c r="C5" s="61"/>
      <c r="D5" s="61"/>
      <c r="E5" s="61"/>
      <c r="F5" s="61"/>
      <c r="G5" s="61" t="s">
        <v>95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79" t="s">
        <v>96</v>
      </c>
      <c r="D6" s="136" t="s">
        <v>44</v>
      </c>
      <c r="E6" s="137" t="s">
        <v>45</v>
      </c>
      <c r="F6" s="138" t="s">
        <v>46</v>
      </c>
      <c r="G6" s="145" t="s">
        <v>43</v>
      </c>
      <c r="H6" s="146" t="s">
        <v>27</v>
      </c>
      <c r="I6" s="139" t="str">
        <f>C6</f>
        <v>1. นำความรู้ ทักษะและกระบวนการที่หลากหลายมาสร้างชิ้นงาน/สิ่งของ/เครื่องใช้ และสามารถนำมาแก้ปัญหาในชีวิตประจำวันได้เหมาะสม</v>
      </c>
      <c r="J6" s="136" t="s">
        <v>44</v>
      </c>
      <c r="K6" s="137" t="s">
        <v>45</v>
      </c>
      <c r="L6" s="138" t="s">
        <v>46</v>
      </c>
    </row>
    <row r="7" spans="1:18" ht="21.6" customHeight="1" x14ac:dyDescent="0.55000000000000004">
      <c r="A7" s="145"/>
      <c r="B7" s="146"/>
      <c r="C7" s="180"/>
      <c r="D7" s="136"/>
      <c r="E7" s="137"/>
      <c r="F7" s="138"/>
      <c r="G7" s="145"/>
      <c r="H7" s="146"/>
      <c r="I7" s="139"/>
      <c r="J7" s="136"/>
      <c r="K7" s="137"/>
      <c r="L7" s="138"/>
    </row>
    <row r="8" spans="1:18" ht="21.6" customHeight="1" x14ac:dyDescent="0.55000000000000004">
      <c r="A8" s="145"/>
      <c r="B8" s="146"/>
      <c r="C8" s="180"/>
      <c r="D8" s="136"/>
      <c r="E8" s="137"/>
      <c r="F8" s="138"/>
      <c r="G8" s="145"/>
      <c r="H8" s="146"/>
      <c r="I8" s="139"/>
      <c r="J8" s="136"/>
      <c r="K8" s="137"/>
      <c r="L8" s="138"/>
    </row>
    <row r="9" spans="1:18" ht="21.6" customHeight="1" x14ac:dyDescent="0.55000000000000004">
      <c r="A9" s="145"/>
      <c r="B9" s="146"/>
      <c r="C9" s="180"/>
      <c r="D9" s="136"/>
      <c r="E9" s="137"/>
      <c r="F9" s="138"/>
      <c r="G9" s="145"/>
      <c r="H9" s="146"/>
      <c r="I9" s="139"/>
      <c r="J9" s="136"/>
      <c r="K9" s="137"/>
      <c r="L9" s="138"/>
    </row>
    <row r="10" spans="1:18" ht="21.6" customHeight="1" x14ac:dyDescent="0.55000000000000004">
      <c r="A10" s="145"/>
      <c r="B10" s="146"/>
      <c r="C10" s="180"/>
      <c r="D10" s="136"/>
      <c r="E10" s="137"/>
      <c r="F10" s="138"/>
      <c r="G10" s="145"/>
      <c r="H10" s="146"/>
      <c r="I10" s="139"/>
      <c r="J10" s="136"/>
      <c r="K10" s="137"/>
      <c r="L10" s="138"/>
    </row>
    <row r="11" spans="1:18" ht="21.6" customHeight="1" x14ac:dyDescent="0.55000000000000004">
      <c r="A11" s="145"/>
      <c r="B11" s="146"/>
      <c r="C11" s="181"/>
      <c r="D11" s="136"/>
      <c r="E11" s="137"/>
      <c r="F11" s="138"/>
      <c r="G11" s="145"/>
      <c r="H11" s="146"/>
      <c r="I11" s="139"/>
      <c r="J11" s="136"/>
      <c r="K11" s="137"/>
      <c r="L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1</v>
      </c>
      <c r="D12" s="50">
        <f t="shared" ref="D12:D31" si="0">SUM(C12:C12)</f>
        <v>1</v>
      </c>
      <c r="E12" s="81">
        <f t="shared" ref="E12:E31" si="1">AVERAGE(C12:C12)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  <c r="G12" s="39">
        <v>1</v>
      </c>
      <c r="H12" s="49" t="str">
        <f>ข้อมูลนักเรียน!B5</f>
        <v>เด็กชายฉัตรปกรณ์ ไร่กระโทก</v>
      </c>
      <c r="I12" s="39">
        <v>2</v>
      </c>
      <c r="J12" s="50">
        <f t="shared" ref="J12:J31" si="2">SUM(I12:I12)</f>
        <v>2</v>
      </c>
      <c r="K12" s="81">
        <f t="shared" ref="K12:K31" si="3">AVERAGE(I12:I12)</f>
        <v>2</v>
      </c>
      <c r="L12" s="44" t="str">
        <f>IF(K12&gt;=2.5,"ดีเยี่ยม",IF(K12&gt;=1.5,"ดี",IF(K12&gt;=1,"ผ่านเกณฑ์",IF(K12&gt;=0,"ไม่ผ่านเกณฑ์"))))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1</v>
      </c>
      <c r="D13" s="50">
        <f t="shared" si="0"/>
        <v>1</v>
      </c>
      <c r="E13" s="81">
        <f t="shared" si="1"/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  <c r="G13" s="39">
        <v>2</v>
      </c>
      <c r="H13" s="49" t="str">
        <f>ข้อมูลนักเรียน!B6</f>
        <v>เด็กชายชานน เลยกระโทก</v>
      </c>
      <c r="I13" s="39">
        <v>2</v>
      </c>
      <c r="J13" s="50">
        <f t="shared" si="2"/>
        <v>2</v>
      </c>
      <c r="K13" s="81">
        <f t="shared" si="3"/>
        <v>2</v>
      </c>
      <c r="L13" s="44" t="str">
        <f>IF(K13&gt;=2.5,"ดีเยี่ยม",IF(K13&gt;=1.5,"ดี",IF(K13&gt;=1,"ผ่านเกณฑ์",IF(K13&gt;=0,"ไม่ผ่านเกณฑ์"))))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31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เด็กชายณัฐพล  พินิจ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31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เด็กชายธีรเดช ผลวัฒน์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เด็กชายนฤบดินทร์  เนาว์ประโคน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2</v>
      </c>
      <c r="D17" s="50">
        <f t="shared" si="0"/>
        <v>2</v>
      </c>
      <c r="E17" s="81">
        <f t="shared" si="1"/>
        <v>2</v>
      </c>
      <c r="F17" s="44" t="str">
        <f t="shared" si="4"/>
        <v>ดี</v>
      </c>
      <c r="G17" s="39">
        <v>6</v>
      </c>
      <c r="H17" s="49" t="str">
        <f>ข้อมูลนักเรียน!B10</f>
        <v>เด็กชายสิริชัย  หนูแก้ว</v>
      </c>
      <c r="I17" s="39">
        <v>2</v>
      </c>
      <c r="J17" s="50">
        <f t="shared" si="2"/>
        <v>2</v>
      </c>
      <c r="K17" s="81">
        <f t="shared" si="3"/>
        <v>2</v>
      </c>
      <c r="L17" s="44" t="str">
        <f t="shared" si="5"/>
        <v>ดี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2</v>
      </c>
      <c r="D18" s="50">
        <f t="shared" si="0"/>
        <v>2</v>
      </c>
      <c r="E18" s="81">
        <f t="shared" si="1"/>
        <v>2</v>
      </c>
      <c r="F18" s="44" t="str">
        <f t="shared" si="4"/>
        <v>ดี</v>
      </c>
      <c r="G18" s="39">
        <v>7</v>
      </c>
      <c r="H18" s="49" t="str">
        <f>ข้อมูลนักเรียน!B11</f>
        <v>เด็กชายสิริโชค หนูแก้ว</v>
      </c>
      <c r="I18" s="39">
        <v>2</v>
      </c>
      <c r="J18" s="50">
        <f t="shared" si="2"/>
        <v>2</v>
      </c>
      <c r="K18" s="81">
        <f t="shared" si="3"/>
        <v>2</v>
      </c>
      <c r="L18" s="44" t="str">
        <f t="shared" si="5"/>
        <v>ดี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เด็กชายอุ้มบุญ  ต่างครบุรี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1</v>
      </c>
      <c r="D20" s="50">
        <f t="shared" si="0"/>
        <v>1</v>
      </c>
      <c r="E20" s="81">
        <f t="shared" si="1"/>
        <v>1</v>
      </c>
      <c r="F20" s="44" t="str">
        <f t="shared" si="4"/>
        <v>ผ่านเกณฑ์</v>
      </c>
      <c r="G20" s="39">
        <v>9</v>
      </c>
      <c r="H20" s="49" t="str">
        <f>ข้อมูลนักเรียน!B13</f>
        <v>เด็กหญิงรัชนีกร ชำนาญจิตร</v>
      </c>
      <c r="I20" s="39">
        <v>2</v>
      </c>
      <c r="J20" s="50">
        <f t="shared" si="2"/>
        <v>2</v>
      </c>
      <c r="K20" s="81">
        <f t="shared" si="3"/>
        <v>2</v>
      </c>
      <c r="L20" s="44" t="str">
        <f t="shared" si="5"/>
        <v>ดี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เด็กหญิงวชิรญาณ์ สระกระโทก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1</v>
      </c>
      <c r="D22" s="50">
        <f t="shared" si="0"/>
        <v>1</v>
      </c>
      <c r="E22" s="81">
        <f t="shared" si="1"/>
        <v>1</v>
      </c>
      <c r="F22" s="44" t="str">
        <f t="shared" si="4"/>
        <v>ผ่านเกณฑ์</v>
      </c>
      <c r="G22" s="39">
        <v>11</v>
      </c>
      <c r="H22" s="49" t="str">
        <f>ข้อมูลนักเรียน!B15</f>
        <v>เด็กชายศุภชัย  คำดี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เด็กชายธีรพงษ์ สิงห์กระโทก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เด็กชายณวพล ชำนาญจิตร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เด็กหญิงจันทัปปภา เกตุดอน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เด็กชายกิตติเจริญชัย หงษ์อ่อน</v>
      </c>
      <c r="I26" s="39">
        <v>3</v>
      </c>
      <c r="J26" s="50">
        <f t="shared" si="2"/>
        <v>3</v>
      </c>
      <c r="K26" s="81">
        <f t="shared" si="3"/>
        <v>3</v>
      </c>
      <c r="L26" s="44" t="str">
        <f t="shared" si="5"/>
        <v>ดีเยี่ยม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เด็กชายณรงค์ฤทธิ์  ล้อมกระโทก</v>
      </c>
      <c r="I27" s="39">
        <v>3</v>
      </c>
      <c r="J27" s="50">
        <f t="shared" si="2"/>
        <v>3</v>
      </c>
      <c r="K27" s="81">
        <f t="shared" si="3"/>
        <v>3</v>
      </c>
      <c r="L27" s="44" t="str">
        <f t="shared" si="5"/>
        <v>ดีเยี่ยม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เด็กหญิงณัฐนิกา  รังกระโทก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เด็กชายพรเพชร  แสงดี</v>
      </c>
      <c r="I29" s="39">
        <v>3</v>
      </c>
      <c r="J29" s="50">
        <f t="shared" si="2"/>
        <v>3</v>
      </c>
      <c r="K29" s="81">
        <f t="shared" si="3"/>
        <v>3</v>
      </c>
      <c r="L29" s="44" t="str">
        <f t="shared" si="5"/>
        <v>ดีเยี่ยม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เด็กชายอภินัท  คำภูมี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2</v>
      </c>
      <c r="D31" s="50">
        <f t="shared" si="0"/>
        <v>2</v>
      </c>
      <c r="E31" s="81">
        <f t="shared" si="1"/>
        <v>2</v>
      </c>
      <c r="F31" s="44" t="str">
        <f t="shared" si="4"/>
        <v>ดี</v>
      </c>
      <c r="G31" s="39">
        <v>20</v>
      </c>
      <c r="H31" s="49" t="str">
        <f>ข้อมูลนักเรียน!B24</f>
        <v>เด็กหญิงอริสา  รสกระโทก</v>
      </c>
      <c r="I31" s="39">
        <v>2</v>
      </c>
      <c r="J31" s="50">
        <f t="shared" si="2"/>
        <v>2</v>
      </c>
      <c r="K31" s="81">
        <f t="shared" si="3"/>
        <v>2</v>
      </c>
      <c r="L31" s="44" t="str">
        <f t="shared" si="5"/>
        <v>ดี</v>
      </c>
    </row>
    <row r="32" spans="1:12" ht="27.75" customHeight="1" x14ac:dyDescent="0.55000000000000004">
      <c r="A32" s="39">
        <v>21</v>
      </c>
      <c r="B32" s="49"/>
      <c r="C32" s="39"/>
      <c r="D32" s="50"/>
      <c r="E32" s="81"/>
      <c r="F32" s="44"/>
      <c r="G32" s="39"/>
      <c r="H32" s="49"/>
      <c r="I32" s="39"/>
      <c r="J32" s="50"/>
      <c r="K32" s="81"/>
      <c r="L32" s="44"/>
    </row>
    <row r="33" spans="1:12" ht="27.75" customHeight="1" x14ac:dyDescent="0.55000000000000004">
      <c r="A33" s="39">
        <v>22</v>
      </c>
      <c r="B33" s="49"/>
      <c r="C33" s="39"/>
      <c r="D33" s="50"/>
      <c r="E33" s="81"/>
      <c r="F33" s="44"/>
      <c r="G33" s="39"/>
      <c r="H33" s="49"/>
      <c r="I33" s="39"/>
      <c r="J33" s="50"/>
      <c r="K33" s="81"/>
      <c r="L33" s="44"/>
    </row>
    <row r="34" spans="1:12" ht="27.75" customHeight="1" x14ac:dyDescent="0.55000000000000004">
      <c r="A34" s="39">
        <v>23</v>
      </c>
      <c r="B34" s="49"/>
      <c r="C34" s="39"/>
      <c r="D34" s="50"/>
      <c r="E34" s="81"/>
      <c r="F34" s="44"/>
      <c r="G34" s="39"/>
      <c r="H34" s="49"/>
      <c r="I34" s="39"/>
      <c r="J34" s="50"/>
      <c r="K34" s="81"/>
      <c r="L34" s="44"/>
    </row>
    <row r="35" spans="1:12" ht="27.75" customHeight="1" x14ac:dyDescent="0.55000000000000004">
      <c r="A35" s="39">
        <v>24</v>
      </c>
      <c r="B35" s="49"/>
      <c r="C35" s="39"/>
      <c r="D35" s="50"/>
      <c r="E35" s="81"/>
      <c r="F35" s="44"/>
      <c r="G35" s="39"/>
      <c r="H35" s="49"/>
      <c r="I35" s="39"/>
      <c r="J35" s="50"/>
      <c r="K35" s="81"/>
      <c r="L35" s="44"/>
    </row>
    <row r="36" spans="1:12" ht="27.75" customHeight="1" x14ac:dyDescent="0.55000000000000004">
      <c r="A36" s="39">
        <v>25</v>
      </c>
      <c r="B36" s="49"/>
      <c r="C36" s="39"/>
      <c r="D36" s="50"/>
      <c r="E36" s="81"/>
      <c r="F36" s="44"/>
      <c r="G36" s="39"/>
      <c r="H36" s="49"/>
      <c r="I36" s="39"/>
      <c r="J36" s="50"/>
      <c r="K36" s="81"/>
      <c r="L36" s="44"/>
    </row>
    <row r="37" spans="1:12" ht="27.75" customHeight="1" x14ac:dyDescent="0.55000000000000004">
      <c r="A37" s="39">
        <v>26</v>
      </c>
      <c r="B37" s="49"/>
      <c r="C37" s="39"/>
      <c r="D37" s="50"/>
      <c r="E37" s="81"/>
      <c r="F37" s="44"/>
      <c r="G37" s="39"/>
      <c r="H37" s="49"/>
      <c r="I37" s="39"/>
      <c r="J37" s="50"/>
      <c r="K37" s="81"/>
      <c r="L37" s="44"/>
    </row>
    <row r="38" spans="1:12" ht="27.75" customHeight="1" x14ac:dyDescent="0.55000000000000004">
      <c r="A38" s="39">
        <v>27</v>
      </c>
      <c r="B38" s="49"/>
      <c r="C38" s="39"/>
      <c r="D38" s="50"/>
      <c r="E38" s="81"/>
      <c r="F38" s="44"/>
      <c r="G38" s="39"/>
      <c r="H38" s="49"/>
      <c r="I38" s="39"/>
      <c r="J38" s="50"/>
      <c r="K38" s="81"/>
      <c r="L38" s="44"/>
    </row>
    <row r="39" spans="1:12" ht="27.75" customHeight="1" x14ac:dyDescent="0.55000000000000004">
      <c r="A39" s="39">
        <v>28</v>
      </c>
      <c r="B39" s="49"/>
      <c r="C39" s="39"/>
      <c r="D39" s="50"/>
      <c r="E39" s="81"/>
      <c r="F39" s="44"/>
      <c r="G39" s="39"/>
      <c r="H39" s="49"/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/>
      <c r="C40" s="39"/>
      <c r="D40" s="50"/>
      <c r="E40" s="81"/>
      <c r="F40" s="44"/>
      <c r="G40" s="39"/>
      <c r="H40" s="49"/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/>
      <c r="C41" s="39"/>
      <c r="D41" s="50"/>
      <c r="E41" s="81"/>
      <c r="F41" s="44"/>
      <c r="G41" s="39"/>
      <c r="H41" s="49"/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/>
      <c r="C42" s="39"/>
      <c r="D42" s="50"/>
      <c r="E42" s="81"/>
      <c r="F42" s="44"/>
      <c r="G42" s="39"/>
      <c r="H42" s="49"/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/>
      <c r="H43" s="49"/>
      <c r="I43" s="39"/>
      <c r="J43" s="50"/>
      <c r="K43" s="81"/>
      <c r="L43" s="44"/>
    </row>
    <row r="44" spans="1:12" x14ac:dyDescent="0.55000000000000004">
      <c r="A44" s="170" t="s">
        <v>58</v>
      </c>
      <c r="B44" s="170"/>
      <c r="C44" s="170"/>
      <c r="D44" s="171">
        <f>AVERAGE(E12:E43)</f>
        <v>2.0499999999999998</v>
      </c>
      <c r="E44" s="170"/>
      <c r="F44" s="170"/>
      <c r="G44" s="170" t="s">
        <v>58</v>
      </c>
      <c r="H44" s="170"/>
      <c r="I44" s="170"/>
      <c r="J44" s="171">
        <f>AVERAGE(K12:K43)</f>
        <v>2.25</v>
      </c>
      <c r="K44" s="170"/>
      <c r="L44" s="170"/>
    </row>
    <row r="45" spans="1:12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  <c r="G45" s="172" t="s">
        <v>46</v>
      </c>
      <c r="H45" s="172"/>
      <c r="I45" s="172"/>
      <c r="J45" s="172" t="str">
        <f>IF(J44&gt;=2.5,"ดีเยี่ยม",IF(J44&gt;=1.5,"ดี",IF(J44&gt;=1,"ผ่านเกณฑ์",IF(J44&gt;=0,"ไม่ผ่านเกณฑ์"))))</f>
        <v>ดี</v>
      </c>
      <c r="K45" s="172"/>
      <c r="L45" s="172"/>
    </row>
    <row r="46" spans="1:12" x14ac:dyDescent="0.55000000000000004">
      <c r="A46" s="62"/>
      <c r="B46" s="62"/>
      <c r="C46" s="169" t="s">
        <v>49</v>
      </c>
      <c r="D46" s="169"/>
      <c r="E46" s="169"/>
      <c r="F46" s="57">
        <f>COUNTIF(F12:F43,F53)</f>
        <v>9</v>
      </c>
      <c r="G46" s="62"/>
      <c r="H46" s="62"/>
      <c r="I46" s="169" t="s">
        <v>49</v>
      </c>
      <c r="J46" s="169"/>
      <c r="K46" s="169"/>
      <c r="L46" s="57">
        <f>COUNTIF(L12:L43,F53)</f>
        <v>9</v>
      </c>
    </row>
    <row r="47" spans="1:12" x14ac:dyDescent="0.55000000000000004">
      <c r="A47" s="62"/>
      <c r="B47" s="62"/>
      <c r="C47" s="169" t="s">
        <v>51</v>
      </c>
      <c r="D47" s="169"/>
      <c r="E47" s="169"/>
      <c r="F47" s="57">
        <f>COUNTIF(F12:F43,F54)</f>
        <v>3</v>
      </c>
      <c r="G47" s="62"/>
      <c r="H47" s="62"/>
      <c r="I47" s="169" t="s">
        <v>51</v>
      </c>
      <c r="J47" s="169"/>
      <c r="K47" s="169"/>
      <c r="L47" s="57">
        <f>COUNTIF(L12:L43,F54)</f>
        <v>7</v>
      </c>
    </row>
    <row r="48" spans="1:12" x14ac:dyDescent="0.55000000000000004">
      <c r="A48" s="62"/>
      <c r="B48" s="62"/>
      <c r="C48" s="169" t="s">
        <v>53</v>
      </c>
      <c r="D48" s="169"/>
      <c r="E48" s="169"/>
      <c r="F48" s="57">
        <f>COUNTIF(F12:F43,F55)</f>
        <v>8</v>
      </c>
      <c r="G48" s="62"/>
      <c r="H48" s="62"/>
      <c r="I48" s="169" t="s">
        <v>53</v>
      </c>
      <c r="J48" s="169"/>
      <c r="K48" s="169"/>
      <c r="L48" s="57">
        <f>COUNTIF(L12:L43,F55)</f>
        <v>4</v>
      </c>
    </row>
    <row r="49" spans="1:12" x14ac:dyDescent="0.55000000000000004">
      <c r="A49" s="62"/>
      <c r="B49" s="62"/>
      <c r="C49" s="169" t="s">
        <v>55</v>
      </c>
      <c r="D49" s="169"/>
      <c r="E49" s="169"/>
      <c r="F49" s="57">
        <f>COUNTIF(F12:F43,F56)</f>
        <v>0</v>
      </c>
      <c r="G49" s="62"/>
      <c r="H49" s="62"/>
      <c r="I49" s="169" t="s">
        <v>55</v>
      </c>
      <c r="J49" s="169"/>
      <c r="K49" s="169"/>
      <c r="L49" s="57">
        <f>COUNTIF(L12:L43,F56)</f>
        <v>0</v>
      </c>
    </row>
    <row r="50" spans="1:12" x14ac:dyDescent="0.55000000000000004">
      <c r="B50" s="54" t="s">
        <v>59</v>
      </c>
      <c r="C50" s="173" t="s">
        <v>59</v>
      </c>
      <c r="D50" s="173"/>
      <c r="E50" s="173"/>
      <c r="H50" s="54" t="s">
        <v>59</v>
      </c>
      <c r="I50" s="173" t="s">
        <v>59</v>
      </c>
      <c r="J50" s="173"/>
      <c r="K50" s="173"/>
    </row>
    <row r="51" spans="1:12" x14ac:dyDescent="0.55000000000000004">
      <c r="B51" s="53" t="str">
        <f>ข้อมูลพื้นฐาน!D8</f>
        <v>(นางภัทรจิดาภา  กินนารี)</v>
      </c>
      <c r="C51" s="128" t="str">
        <f>ข้อมูลพื้นฐาน!D10</f>
        <v>(นายสุนันท์  จงใจกลาง)</v>
      </c>
      <c r="D51" s="128"/>
      <c r="E51" s="128"/>
      <c r="H51" s="53" t="str">
        <f>ข้อมูลพื้นฐาน!D8</f>
        <v>(นางภัทรจิดาภา  กินนารี)</v>
      </c>
      <c r="I51" s="128" t="str">
        <f>ข้อมูลพื้นฐาน!D10</f>
        <v>(นายสุนันท์  จงใจกลาง)</v>
      </c>
      <c r="J51" s="128"/>
      <c r="K51" s="128"/>
    </row>
    <row r="52" spans="1:12" x14ac:dyDescent="0.55000000000000004">
      <c r="B52" s="53" t="s">
        <v>20</v>
      </c>
      <c r="C52" s="128" t="s">
        <v>23</v>
      </c>
      <c r="D52" s="128"/>
      <c r="E52" s="128"/>
      <c r="H52" s="53" t="s">
        <v>20</v>
      </c>
      <c r="I52" s="128" t="s">
        <v>23</v>
      </c>
      <c r="J52" s="128"/>
      <c r="K52" s="128"/>
    </row>
    <row r="53" spans="1:12" x14ac:dyDescent="0.55000000000000004">
      <c r="F53" s="1" t="s">
        <v>50</v>
      </c>
    </row>
    <row r="54" spans="1:12" x14ac:dyDescent="0.55000000000000004">
      <c r="F54" s="1" t="s">
        <v>52</v>
      </c>
    </row>
    <row r="55" spans="1:12" x14ac:dyDescent="0.55000000000000004">
      <c r="F55" s="1" t="s">
        <v>54</v>
      </c>
    </row>
    <row r="56" spans="1:12" x14ac:dyDescent="0.55000000000000004">
      <c r="F56" s="1" t="s">
        <v>56</v>
      </c>
    </row>
  </sheetData>
  <mergeCells count="44">
    <mergeCell ref="A1:F1"/>
    <mergeCell ref="G1:L1"/>
    <mergeCell ref="A2:B2"/>
    <mergeCell ref="D2:F2"/>
    <mergeCell ref="G2:H2"/>
    <mergeCell ref="J2:L2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44:C44"/>
    <mergeCell ref="D44:F44"/>
    <mergeCell ref="G44:I44"/>
    <mergeCell ref="J44:L44"/>
    <mergeCell ref="A45:C45"/>
    <mergeCell ref="D45:F45"/>
    <mergeCell ref="G45:I45"/>
    <mergeCell ref="J45:L45"/>
    <mergeCell ref="C46:E46"/>
    <mergeCell ref="I46:K46"/>
    <mergeCell ref="C47:E47"/>
    <mergeCell ref="I47:K47"/>
    <mergeCell ref="C48:E48"/>
    <mergeCell ref="I48:K48"/>
    <mergeCell ref="C52:E52"/>
    <mergeCell ref="I52:K52"/>
    <mergeCell ref="C49:E49"/>
    <mergeCell ref="I49:K49"/>
    <mergeCell ref="C50:E50"/>
    <mergeCell ref="I50:K50"/>
    <mergeCell ref="C51:E51"/>
    <mergeCell ref="I51:K51"/>
  </mergeCells>
  <pageMargins left="0.86614173228346458" right="0.55118110236220474" top="0.59" bottom="0.49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6"/>
  <sheetViews>
    <sheetView topLeftCell="A19" zoomScale="85" zoomScaleNormal="85" workbookViewId="0">
      <selection activeCell="B23" sqref="B23"/>
    </sheetView>
  </sheetViews>
  <sheetFormatPr defaultColWidth="9" defaultRowHeight="24" x14ac:dyDescent="0.55000000000000004"/>
  <cols>
    <col min="1" max="1" width="5.75" style="1" customWidth="1"/>
    <col min="2" max="2" width="32.75" style="1" customWidth="1"/>
    <col min="3" max="16384" width="9" style="1"/>
  </cols>
  <sheetData>
    <row r="1" spans="1:5" ht="24" customHeight="1" x14ac:dyDescent="0.55000000000000004">
      <c r="A1" s="123" t="s">
        <v>25</v>
      </c>
      <c r="B1" s="123"/>
      <c r="C1" s="33"/>
      <c r="D1" s="33"/>
      <c r="E1" s="33"/>
    </row>
    <row r="2" spans="1:5" ht="10.5" customHeight="1" x14ac:dyDescent="0.55000000000000004">
      <c r="A2" s="34"/>
      <c r="B2" s="34"/>
      <c r="C2" s="34"/>
      <c r="D2" s="35"/>
    </row>
    <row r="3" spans="1:5" ht="21" customHeight="1" x14ac:dyDescent="0.55000000000000004">
      <c r="A3" s="124" t="s">
        <v>26</v>
      </c>
      <c r="B3" s="124" t="s">
        <v>27</v>
      </c>
    </row>
    <row r="4" spans="1:5" ht="24" customHeight="1" x14ac:dyDescent="0.55000000000000004">
      <c r="A4" s="125"/>
      <c r="B4" s="125"/>
    </row>
    <row r="5" spans="1:5" ht="18.75" customHeight="1" x14ac:dyDescent="0.55000000000000004">
      <c r="A5" s="36">
        <v>1</v>
      </c>
      <c r="B5" s="97" t="s">
        <v>179</v>
      </c>
    </row>
    <row r="6" spans="1:5" ht="18.75" customHeight="1" x14ac:dyDescent="0.55000000000000004">
      <c r="A6" s="36">
        <v>2</v>
      </c>
      <c r="B6" s="98" t="s">
        <v>180</v>
      </c>
    </row>
    <row r="7" spans="1:5" ht="18.75" customHeight="1" x14ac:dyDescent="0.55000000000000004">
      <c r="A7" s="36">
        <v>3</v>
      </c>
      <c r="B7" s="97" t="s">
        <v>181</v>
      </c>
    </row>
    <row r="8" spans="1:5" ht="18.75" customHeight="1" x14ac:dyDescent="0.55000000000000004">
      <c r="A8" s="36">
        <v>4</v>
      </c>
      <c r="B8" s="97" t="s">
        <v>182</v>
      </c>
    </row>
    <row r="9" spans="1:5" ht="18.75" customHeight="1" x14ac:dyDescent="0.55000000000000004">
      <c r="A9" s="36">
        <v>5</v>
      </c>
      <c r="B9" s="97" t="s">
        <v>183</v>
      </c>
    </row>
    <row r="10" spans="1:5" ht="18.75" customHeight="1" x14ac:dyDescent="0.55000000000000004">
      <c r="A10" s="36">
        <v>6</v>
      </c>
      <c r="B10" s="97" t="s">
        <v>184</v>
      </c>
    </row>
    <row r="11" spans="1:5" ht="18.75" customHeight="1" x14ac:dyDescent="0.55000000000000004">
      <c r="A11" s="36">
        <v>7</v>
      </c>
      <c r="B11" s="97" t="s">
        <v>185</v>
      </c>
    </row>
    <row r="12" spans="1:5" ht="18.75" customHeight="1" x14ac:dyDescent="0.55000000000000004">
      <c r="A12" s="36">
        <v>8</v>
      </c>
      <c r="B12" s="97" t="s">
        <v>186</v>
      </c>
    </row>
    <row r="13" spans="1:5" ht="18.75" customHeight="1" x14ac:dyDescent="0.55000000000000004">
      <c r="A13" s="36">
        <v>9</v>
      </c>
      <c r="B13" s="97" t="s">
        <v>187</v>
      </c>
    </row>
    <row r="14" spans="1:5" ht="18.75" customHeight="1" x14ac:dyDescent="0.55000000000000004">
      <c r="A14" s="36">
        <v>10</v>
      </c>
      <c r="B14" s="97" t="s">
        <v>188</v>
      </c>
    </row>
    <row r="15" spans="1:5" ht="18.75" customHeight="1" x14ac:dyDescent="0.55000000000000004">
      <c r="A15" s="36">
        <v>11</v>
      </c>
      <c r="B15" s="97" t="s">
        <v>189</v>
      </c>
    </row>
    <row r="16" spans="1:5" ht="18.75" customHeight="1" x14ac:dyDescent="0.55000000000000004">
      <c r="A16" s="36">
        <v>12</v>
      </c>
      <c r="B16" s="97" t="s">
        <v>190</v>
      </c>
    </row>
    <row r="17" spans="1:5" ht="18.75" customHeight="1" x14ac:dyDescent="0.55000000000000004">
      <c r="A17" s="36">
        <v>13</v>
      </c>
      <c r="B17" s="98" t="s">
        <v>191</v>
      </c>
    </row>
    <row r="18" spans="1:5" ht="18.75" customHeight="1" x14ac:dyDescent="0.55000000000000004">
      <c r="A18" s="36">
        <v>14</v>
      </c>
      <c r="B18" s="98" t="s">
        <v>192</v>
      </c>
    </row>
    <row r="19" spans="1:5" ht="18.75" customHeight="1" x14ac:dyDescent="0.55000000000000004">
      <c r="A19" s="36">
        <v>15</v>
      </c>
      <c r="B19" s="98" t="s">
        <v>193</v>
      </c>
    </row>
    <row r="20" spans="1:5" ht="18.75" customHeight="1" x14ac:dyDescent="0.55000000000000004">
      <c r="A20" s="36">
        <v>16</v>
      </c>
      <c r="B20" s="98" t="s">
        <v>194</v>
      </c>
    </row>
    <row r="21" spans="1:5" ht="18.75" customHeight="1" x14ac:dyDescent="0.55000000000000004">
      <c r="A21" s="36">
        <v>17</v>
      </c>
      <c r="B21" s="98" t="s">
        <v>195</v>
      </c>
      <c r="E21" s="37"/>
    </row>
    <row r="22" spans="1:5" ht="18.75" customHeight="1" x14ac:dyDescent="0.55000000000000004">
      <c r="A22" s="36">
        <v>18</v>
      </c>
      <c r="B22" s="98" t="s">
        <v>196</v>
      </c>
      <c r="E22" s="37"/>
    </row>
    <row r="23" spans="1:5" ht="18.75" customHeight="1" x14ac:dyDescent="0.55000000000000004">
      <c r="A23" s="36">
        <v>19</v>
      </c>
      <c r="B23" s="98" t="s">
        <v>197</v>
      </c>
      <c r="E23" s="37"/>
    </row>
    <row r="24" spans="1:5" ht="18.75" customHeight="1" x14ac:dyDescent="0.55000000000000004">
      <c r="A24" s="36">
        <v>20</v>
      </c>
      <c r="B24" s="98" t="s">
        <v>198</v>
      </c>
      <c r="E24" s="37"/>
    </row>
    <row r="25" spans="1:5" ht="18.75" customHeight="1" x14ac:dyDescent="0.55000000000000004">
      <c r="A25" s="36">
        <v>21</v>
      </c>
      <c r="B25" s="98"/>
      <c r="E25" s="37"/>
    </row>
    <row r="26" spans="1:5" ht="18.75" customHeight="1" x14ac:dyDescent="0.55000000000000004">
      <c r="A26" s="36">
        <v>22</v>
      </c>
      <c r="B26" s="98"/>
      <c r="E26" s="37"/>
    </row>
    <row r="27" spans="1:5" ht="18.75" customHeight="1" x14ac:dyDescent="0.55000000000000004">
      <c r="A27" s="36">
        <v>23</v>
      </c>
      <c r="B27" s="98"/>
      <c r="E27" s="37"/>
    </row>
    <row r="28" spans="1:5" ht="18.75" customHeight="1" x14ac:dyDescent="0.55000000000000004">
      <c r="A28" s="36">
        <v>24</v>
      </c>
      <c r="B28" s="98"/>
      <c r="E28" s="37"/>
    </row>
    <row r="29" spans="1:5" ht="18.75" customHeight="1" x14ac:dyDescent="0.55000000000000004">
      <c r="A29" s="36">
        <v>25</v>
      </c>
      <c r="B29" s="98"/>
      <c r="E29" s="37"/>
    </row>
    <row r="30" spans="1:5" ht="18.75" customHeight="1" x14ac:dyDescent="0.55000000000000004">
      <c r="A30" s="36">
        <v>26</v>
      </c>
      <c r="B30" s="98"/>
      <c r="E30" s="37"/>
    </row>
    <row r="31" spans="1:5" ht="18.75" customHeight="1" x14ac:dyDescent="0.55000000000000004">
      <c r="A31" s="36">
        <v>27</v>
      </c>
      <c r="B31" s="98"/>
      <c r="E31" s="37"/>
    </row>
    <row r="32" spans="1:5" ht="18.75" customHeight="1" x14ac:dyDescent="0.55000000000000004">
      <c r="A32" s="36">
        <v>28</v>
      </c>
      <c r="B32" s="98"/>
      <c r="E32" s="37"/>
    </row>
    <row r="33" spans="1:5" ht="18.75" customHeight="1" x14ac:dyDescent="0.55000000000000004">
      <c r="A33" s="36">
        <v>29</v>
      </c>
      <c r="B33" s="98"/>
      <c r="E33" s="37"/>
    </row>
    <row r="34" spans="1:5" ht="18.75" customHeight="1" x14ac:dyDescent="0.55000000000000004">
      <c r="A34" s="36">
        <v>30</v>
      </c>
      <c r="B34" s="99"/>
    </row>
    <row r="35" spans="1:5" ht="21.75" customHeight="1" x14ac:dyDescent="0.55000000000000004">
      <c r="A35" s="36">
        <v>31</v>
      </c>
      <c r="B35" s="98"/>
    </row>
    <row r="36" spans="1:5" ht="21.75" customHeight="1" x14ac:dyDescent="0.55000000000000004">
      <c r="A36" s="36">
        <v>32</v>
      </c>
      <c r="B36" s="98"/>
    </row>
  </sheetData>
  <mergeCells count="3">
    <mergeCell ref="A1:B1"/>
    <mergeCell ref="A3:A4"/>
    <mergeCell ref="B3:B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57"/>
  <sheetViews>
    <sheetView view="pageBreakPreview" topLeftCell="A24" zoomScale="80" zoomScaleNormal="100" zoomScaleSheetLayoutView="80" workbookViewId="0">
      <selection activeCell="B32" sqref="B32"/>
    </sheetView>
  </sheetViews>
  <sheetFormatPr defaultRowHeight="24" x14ac:dyDescent="0.55000000000000004"/>
  <cols>
    <col min="1" max="1" width="9.75" style="1" customWidth="1"/>
    <col min="2" max="2" width="49.25" style="1" customWidth="1"/>
    <col min="3" max="3" width="30.125" style="1" customWidth="1"/>
    <col min="4" max="4" width="20.25" style="1" customWidth="1"/>
    <col min="5" max="5" width="19.625" style="2" customWidth="1"/>
    <col min="6" max="6" width="19.7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4" t="str">
        <f>ข้อมูลพื้นฐาน!D6</f>
        <v>ปีการศึกษา 2565</v>
      </c>
      <c r="D2" s="174"/>
      <c r="E2" s="75"/>
      <c r="F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</row>
    <row r="4" spans="1:18" x14ac:dyDescent="0.2">
      <c r="A4" s="178" t="s">
        <v>94</v>
      </c>
      <c r="B4" s="178"/>
      <c r="C4" s="178"/>
      <c r="D4" s="178"/>
      <c r="E4" s="178"/>
      <c r="F4" s="178"/>
    </row>
    <row r="5" spans="1:18" x14ac:dyDescent="0.2">
      <c r="A5" s="61" t="s">
        <v>95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5.9" customHeight="1" x14ac:dyDescent="0.2">
      <c r="A6" s="145" t="s">
        <v>43</v>
      </c>
      <c r="B6" s="146" t="s">
        <v>27</v>
      </c>
      <c r="C6" s="179" t="s">
        <v>96</v>
      </c>
      <c r="D6" s="136" t="s">
        <v>44</v>
      </c>
      <c r="E6" s="137" t="s">
        <v>45</v>
      </c>
      <c r="F6" s="138" t="s">
        <v>46</v>
      </c>
    </row>
    <row r="7" spans="1:18" ht="25.9" customHeight="1" x14ac:dyDescent="0.2">
      <c r="A7" s="145"/>
      <c r="B7" s="146"/>
      <c r="C7" s="180"/>
      <c r="D7" s="136"/>
      <c r="E7" s="137"/>
      <c r="F7" s="138"/>
    </row>
    <row r="8" spans="1:18" ht="25.9" customHeight="1" x14ac:dyDescent="0.2">
      <c r="A8" s="145"/>
      <c r="B8" s="146"/>
      <c r="C8" s="180"/>
      <c r="D8" s="136"/>
      <c r="E8" s="137"/>
      <c r="F8" s="138"/>
    </row>
    <row r="9" spans="1:18" ht="25.9" customHeight="1" x14ac:dyDescent="0.2">
      <c r="A9" s="145"/>
      <c r="B9" s="146"/>
      <c r="C9" s="180"/>
      <c r="D9" s="136"/>
      <c r="E9" s="137"/>
      <c r="F9" s="138"/>
    </row>
    <row r="10" spans="1:18" ht="25.9" customHeight="1" x14ac:dyDescent="0.2">
      <c r="A10" s="145"/>
      <c r="B10" s="146"/>
      <c r="C10" s="180"/>
      <c r="D10" s="136"/>
      <c r="E10" s="137"/>
      <c r="F10" s="138"/>
    </row>
    <row r="11" spans="1:18" ht="25.9" customHeight="1" x14ac:dyDescent="0.2">
      <c r="A11" s="145"/>
      <c r="B11" s="146"/>
      <c r="C11" s="181"/>
      <c r="D11" s="136"/>
      <c r="E11" s="137"/>
      <c r="F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4 ตัวชี้วัดข้อที 1'!C12+'สมรรถนะที่ 4 ตัวชี้วัดข้อที 1'!I12)/2</f>
        <v>1.5</v>
      </c>
      <c r="D12" s="50">
        <f>('สมรรถนะที่ 4 ตัวชี้วัดข้อที 1'!D12+'สมรรถนะที่ 4 ตัวชี้วัดข้อที 1'!J12)/2</f>
        <v>1.5</v>
      </c>
      <c r="E12" s="81">
        <f>('สมรรถนะที่ 4 ตัวชี้วัดข้อที 1'!E12+'สมรรถนะที่ 4 ตัวชี้วัดข้อที 1'!K12)/2</f>
        <v>1.5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4 ตัวชี้วัดข้อที 1'!C13+'สมรรถนะที่ 4 ตัวชี้วัดข้อที 1'!I13)/2</f>
        <v>1.5</v>
      </c>
      <c r="D13" s="50">
        <f>('สมรรถนะที่ 4 ตัวชี้วัดข้อที 1'!D13+'สมรรถนะที่ 4 ตัวชี้วัดข้อที 1'!J13)/2</f>
        <v>1.5</v>
      </c>
      <c r="E13" s="81">
        <f>('สมรรถนะที่ 4 ตัวชี้วัดข้อที 1'!E13+'สมรรถนะที่ 4 ตัวชี้วัดข้อที 1'!K13)/2</f>
        <v>1.5</v>
      </c>
      <c r="F13" s="44" t="str">
        <f>IF(E13&gt;=2.5,"ดีเยี่ยม",IF(E13&gt;=1.5,"ดี",IF(E13&gt;=1,"ผ่านเกณฑ์",IF(E13&gt;=0,"ไม่ผ่านเกณฑ์"))))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4 ตัวชี้วัดข้อที 1'!C14+'สมรรถนะที่ 4 ตัวชี้วัดข้อที 1'!I14)/2</f>
        <v>3</v>
      </c>
      <c r="D14" s="50">
        <f>('สมรรถนะที่ 4 ตัวชี้วัดข้อที 1'!D14+'สมรรถนะที่ 4 ตัวชี้วัดข้อที 1'!J14)/2</f>
        <v>3</v>
      </c>
      <c r="E14" s="81">
        <f>('สมรรถนะที่ 4 ตัวชี้วัดข้อที 1'!E14+'สมรรถนะที่ 4 ตัวชี้วัดข้อที 1'!K14)/2</f>
        <v>3</v>
      </c>
      <c r="F14" s="44" t="str">
        <f t="shared" ref="F14:F31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4 ตัวชี้วัดข้อที 1'!C15+'สมรรถนะที่ 4 ตัวชี้วัดข้อที 1'!I15)/2</f>
        <v>3</v>
      </c>
      <c r="D15" s="50">
        <f>('สมรรถนะที่ 4 ตัวชี้วัดข้อที 1'!D15+'สมรรถนะที่ 4 ตัวชี้วัดข้อที 1'!J15)/2</f>
        <v>3</v>
      </c>
      <c r="E15" s="81">
        <f>('สมรรถนะที่ 4 ตัวชี้วัดข้อที 1'!E15+'สมรรถนะที่ 4 ตัวชี้วัดข้อที 1'!K15)/2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4 ตัวชี้วัดข้อที 1'!C16+'สมรรถนะที่ 4 ตัวชี้วัดข้อที 1'!I16)/2</f>
        <v>3</v>
      </c>
      <c r="D16" s="50">
        <f>('สมรรถนะที่ 4 ตัวชี้วัดข้อที 1'!D16+'สมรรถนะที่ 4 ตัวชี้วัดข้อที 1'!J16)/2</f>
        <v>3</v>
      </c>
      <c r="E16" s="81">
        <f>('สมรรถนะที่ 4 ตัวชี้วัดข้อที 1'!E16+'สมรรถนะที่ 4 ตัวชี้วัดข้อที 1'!K16)/2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4 ตัวชี้วัดข้อที 1'!C17+'สมรรถนะที่ 4 ตัวชี้วัดข้อที 1'!I17)/2</f>
        <v>2</v>
      </c>
      <c r="D17" s="50">
        <f>('สมรรถนะที่ 4 ตัวชี้วัดข้อที 1'!D17+'สมรรถนะที่ 4 ตัวชี้วัดข้อที 1'!J17)/2</f>
        <v>2</v>
      </c>
      <c r="E17" s="81">
        <f>('สมรรถนะที่ 4 ตัวชี้วัดข้อที 1'!E17+'สมรรถนะที่ 4 ตัวชี้วัดข้อที 1'!K17)/2</f>
        <v>2</v>
      </c>
      <c r="F17" s="44" t="str">
        <f t="shared" si="0"/>
        <v>ดี</v>
      </c>
    </row>
    <row r="18" spans="1:6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4 ตัวชี้วัดข้อที 1'!C18+'สมรรถนะที่ 4 ตัวชี้วัดข้อที 1'!I18)/2</f>
        <v>2</v>
      </c>
      <c r="D18" s="50">
        <f>('สมรรถนะที่ 4 ตัวชี้วัดข้อที 1'!D18+'สมรรถนะที่ 4 ตัวชี้วัดข้อที 1'!J18)/2</f>
        <v>2</v>
      </c>
      <c r="E18" s="81">
        <f>('สมรรถนะที่ 4 ตัวชี้วัดข้อที 1'!E18+'สมรรถนะที่ 4 ตัวชี้วัดข้อที 1'!K18)/2</f>
        <v>2</v>
      </c>
      <c r="F18" s="44" t="str">
        <f t="shared" si="0"/>
        <v>ดี</v>
      </c>
    </row>
    <row r="19" spans="1:6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4 ตัวชี้วัดข้อที 1'!C19+'สมรรถนะที่ 4 ตัวชี้วัดข้อที 1'!I19)/2</f>
        <v>1</v>
      </c>
      <c r="D19" s="50">
        <f>('สมรรถนะที่ 4 ตัวชี้วัดข้อที 1'!D19+'สมรรถนะที่ 4 ตัวชี้วัดข้อที 1'!J19)/2</f>
        <v>1</v>
      </c>
      <c r="E19" s="81">
        <f>('สมรรถนะที่ 4 ตัวชี้วัดข้อที 1'!E19+'สมรรถนะที่ 4 ตัวชี้วัดข้อที 1'!K19)/2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4 ตัวชี้วัดข้อที 1'!C20+'สมรรถนะที่ 4 ตัวชี้วัดข้อที 1'!I20)/2</f>
        <v>1.5</v>
      </c>
      <c r="D20" s="50">
        <f>('สมรรถนะที่ 4 ตัวชี้วัดข้อที 1'!D20+'สมรรถนะที่ 4 ตัวชี้วัดข้อที 1'!J20)/2</f>
        <v>1.5</v>
      </c>
      <c r="E20" s="81">
        <f>('สมรรถนะที่ 4 ตัวชี้วัดข้อที 1'!E20+'สมรรถนะที่ 4 ตัวชี้วัดข้อที 1'!K20)/2</f>
        <v>1.5</v>
      </c>
      <c r="F20" s="44" t="str">
        <f t="shared" si="0"/>
        <v>ดี</v>
      </c>
    </row>
    <row r="21" spans="1:6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4 ตัวชี้วัดข้อที 1'!C21+'สมรรถนะที่ 4 ตัวชี้วัดข้อที 1'!I21)/2</f>
        <v>3</v>
      </c>
      <c r="D21" s="50">
        <f>('สมรรถนะที่ 4 ตัวชี้วัดข้อที 1'!D21+'สมรรถนะที่ 4 ตัวชี้วัดข้อที 1'!J21)/2</f>
        <v>3</v>
      </c>
      <c r="E21" s="81">
        <f>('สมรรถนะที่ 4 ตัวชี้วัดข้อที 1'!E21+'สมรรถนะที่ 4 ตัวชี้วัดข้อที 1'!K21)/2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4 ตัวชี้วัดข้อที 1'!C22+'สมรรถนะที่ 4 ตัวชี้วัดข้อที 1'!I22)/2</f>
        <v>1.5</v>
      </c>
      <c r="D22" s="50">
        <f>('สมรรถนะที่ 4 ตัวชี้วัดข้อที 1'!D22+'สมรรถนะที่ 4 ตัวชี้วัดข้อที 1'!J22)/2</f>
        <v>1.5</v>
      </c>
      <c r="E22" s="81">
        <f>('สมรรถนะที่ 4 ตัวชี้วัดข้อที 1'!E22+'สมรรถนะที่ 4 ตัวชี้วัดข้อที 1'!K22)/2</f>
        <v>1.5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4 ตัวชี้วัดข้อที 1'!C23+'สมรรถนะที่ 4 ตัวชี้วัดข้อที 1'!I23)/2</f>
        <v>1</v>
      </c>
      <c r="D23" s="50">
        <f>('สมรรถนะที่ 4 ตัวชี้วัดข้อที 1'!D23+'สมรรถนะที่ 4 ตัวชี้วัดข้อที 1'!J23)/2</f>
        <v>1</v>
      </c>
      <c r="E23" s="81">
        <f>('สมรรถนะที่ 4 ตัวชี้วัดข้อที 1'!E23+'สมรรถนะที่ 4 ตัวชี้วัดข้อที 1'!K23)/2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4 ตัวชี้วัดข้อที 1'!C24+'สมรรถนะที่ 4 ตัวชี้วัดข้อที 1'!I24)/2</f>
        <v>1</v>
      </c>
      <c r="D24" s="50">
        <f>('สมรรถนะที่ 4 ตัวชี้วัดข้อที 1'!D24+'สมรรถนะที่ 4 ตัวชี้วัดข้อที 1'!J24)/2</f>
        <v>1</v>
      </c>
      <c r="E24" s="81">
        <f>('สมรรถนะที่ 4 ตัวชี้วัดข้อที 1'!E24+'สมรรถนะที่ 4 ตัวชี้วัดข้อที 1'!K24)/2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4 ตัวชี้วัดข้อที 1'!C25+'สมรรถนะที่ 4 ตัวชี้วัดข้อที 1'!I25)/2</f>
        <v>1</v>
      </c>
      <c r="D25" s="50">
        <f>('สมรรถนะที่ 4 ตัวชี้วัดข้อที 1'!D25+'สมรรถนะที่ 4 ตัวชี้วัดข้อที 1'!J25)/2</f>
        <v>1</v>
      </c>
      <c r="E25" s="81">
        <f>('สมรรถนะที่ 4 ตัวชี้วัดข้อที 1'!E25+'สมรรถนะที่ 4 ตัวชี้วัดข้อที 1'!K25)/2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4 ตัวชี้วัดข้อที 1'!C26+'สมรรถนะที่ 4 ตัวชี้วัดข้อที 1'!I26)/2</f>
        <v>3</v>
      </c>
      <c r="D26" s="50">
        <f>('สมรรถนะที่ 4 ตัวชี้วัดข้อที 1'!D26+'สมรรถนะที่ 4 ตัวชี้วัดข้อที 1'!J26)/2</f>
        <v>3</v>
      </c>
      <c r="E26" s="81">
        <f>('สมรรถนะที่ 4 ตัวชี้วัดข้อที 1'!E26+'สมรรถนะที่ 4 ตัวชี้วัดข้อที 1'!K26)/2</f>
        <v>3</v>
      </c>
      <c r="F26" s="44" t="str">
        <f t="shared" si="0"/>
        <v>ดีเยี่ยม</v>
      </c>
    </row>
    <row r="27" spans="1:6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4 ตัวชี้วัดข้อที 1'!C27+'สมรรถนะที่ 4 ตัวชี้วัดข้อที 1'!I27)/2</f>
        <v>3</v>
      </c>
      <c r="D27" s="50">
        <f>('สมรรถนะที่ 4 ตัวชี้วัดข้อที 1'!D27+'สมรรถนะที่ 4 ตัวชี้วัดข้อที 1'!J27)/2</f>
        <v>3</v>
      </c>
      <c r="E27" s="81">
        <f>('สมรรถนะที่ 4 ตัวชี้วัดข้อที 1'!E27+'สมรรถนะที่ 4 ตัวชี้วัดข้อที 1'!K27)/2</f>
        <v>3</v>
      </c>
      <c r="F27" s="44" t="str">
        <f t="shared" si="0"/>
        <v>ดีเยี่ยม</v>
      </c>
    </row>
    <row r="28" spans="1:6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4 ตัวชี้วัดข้อที 1'!C28+'สมรรถนะที่ 4 ตัวชี้วัดข้อที 1'!I28)/2</f>
        <v>3</v>
      </c>
      <c r="D28" s="50">
        <f>('สมรรถนะที่ 4 ตัวชี้วัดข้อที 1'!D28+'สมรรถนะที่ 4 ตัวชี้วัดข้อที 1'!J28)/2</f>
        <v>3</v>
      </c>
      <c r="E28" s="81">
        <f>('สมรรถนะที่ 4 ตัวชี้วัดข้อที 1'!E28+'สมรรถนะที่ 4 ตัวชี้วัดข้อที 1'!K28)/2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4 ตัวชี้วัดข้อที 1'!C29+'สมรรถนะที่ 4 ตัวชี้วัดข้อที 1'!I29)/2</f>
        <v>3</v>
      </c>
      <c r="D29" s="50">
        <f>('สมรรถนะที่ 4 ตัวชี้วัดข้อที 1'!D29+'สมรรถนะที่ 4 ตัวชี้วัดข้อที 1'!J29)/2</f>
        <v>3</v>
      </c>
      <c r="E29" s="81">
        <f>('สมรรถนะที่ 4 ตัวชี้วัดข้อที 1'!E29+'สมรรถนะที่ 4 ตัวชี้วัดข้อที 1'!K29)/2</f>
        <v>3</v>
      </c>
      <c r="F29" s="44" t="str">
        <f t="shared" si="0"/>
        <v>ดีเยี่ยม</v>
      </c>
    </row>
    <row r="30" spans="1:6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4 ตัวชี้วัดข้อที 1'!C30+'สมรรถนะที่ 4 ตัวชี้วัดข้อที 1'!I30)/2</f>
        <v>3</v>
      </c>
      <c r="D30" s="50">
        <f>('สมรรถนะที่ 4 ตัวชี้วัดข้อที 1'!D30+'สมรรถนะที่ 4 ตัวชี้วัดข้อที 1'!J30)/2</f>
        <v>3</v>
      </c>
      <c r="E30" s="81">
        <f>('สมรรถนะที่ 4 ตัวชี้วัดข้อที 1'!E30+'สมรรถนะที่ 4 ตัวชี้วัดข้อที 1'!K30)/2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4 ตัวชี้วัดข้อที 1'!C31+'สมรรถนะที่ 4 ตัวชี้วัดข้อที 1'!I31)/2</f>
        <v>2</v>
      </c>
      <c r="D31" s="50">
        <f>('สมรรถนะที่ 4 ตัวชี้วัดข้อที 1'!D31+'สมรรถนะที่ 4 ตัวชี้วัดข้อที 1'!J31)/2</f>
        <v>2</v>
      </c>
      <c r="E31" s="81">
        <f>('สมรรถนะที่ 4 ตัวชี้วัดข้อที 1'!E31+'สมรรถนะที่ 4 ตัวชี้วัดข้อที 1'!K31)/2</f>
        <v>2</v>
      </c>
      <c r="F31" s="44" t="str">
        <f t="shared" si="0"/>
        <v>ดี</v>
      </c>
    </row>
    <row r="32" spans="1:6" x14ac:dyDescent="0.2">
      <c r="A32" s="39">
        <v>21</v>
      </c>
      <c r="B32" s="49"/>
      <c r="C32" s="39"/>
      <c r="D32" s="50"/>
      <c r="E32" s="81"/>
      <c r="F32" s="44"/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0" t="s">
        <v>58</v>
      </c>
      <c r="B44" s="170"/>
      <c r="C44" s="170"/>
      <c r="D44" s="171">
        <f>AVERAGE(E12:E43)</f>
        <v>2.15</v>
      </c>
      <c r="E44" s="170"/>
      <c r="F44" s="170"/>
    </row>
    <row r="45" spans="1:6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</row>
    <row r="46" spans="1:6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9</v>
      </c>
    </row>
    <row r="47" spans="1:6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7</v>
      </c>
    </row>
    <row r="48" spans="1:6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4</v>
      </c>
    </row>
    <row r="49" spans="1:6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</row>
    <row r="51" spans="1:6" x14ac:dyDescent="0.55000000000000004">
      <c r="B51" s="54" t="s">
        <v>59</v>
      </c>
      <c r="C51" s="173" t="s">
        <v>59</v>
      </c>
      <c r="D51" s="173"/>
      <c r="E51" s="173"/>
    </row>
    <row r="52" spans="1:6" x14ac:dyDescent="0.55000000000000004">
      <c r="B52" s="53" t="str">
        <f>ข้อมูลพื้นฐาน!D8</f>
        <v>(นางภัทรจิดาภา  กินนารี)</v>
      </c>
      <c r="C52" s="128" t="str">
        <f>ข้อมูลพื้นฐาน!D10</f>
        <v>(นายสุนันท์  จงใจกลาง)</v>
      </c>
      <c r="D52" s="128"/>
      <c r="E52" s="128"/>
    </row>
    <row r="53" spans="1:6" x14ac:dyDescent="0.55000000000000004">
      <c r="B53" s="53" t="s">
        <v>20</v>
      </c>
      <c r="C53" s="128" t="s">
        <v>23</v>
      </c>
      <c r="D53" s="128"/>
      <c r="E53" s="128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R56"/>
  <sheetViews>
    <sheetView view="pageBreakPreview" topLeftCell="A26" zoomScale="95" zoomScaleNormal="55" zoomScaleSheetLayoutView="95" workbookViewId="0">
      <selection activeCell="D32" sqref="D32"/>
    </sheetView>
  </sheetViews>
  <sheetFormatPr defaultColWidth="9" defaultRowHeight="24" x14ac:dyDescent="0.55000000000000004"/>
  <cols>
    <col min="1" max="1" width="6.25" style="1" customWidth="1"/>
    <col min="2" max="2" width="30.625" style="1" customWidth="1"/>
    <col min="3" max="3" width="22.875" style="1" customWidth="1"/>
    <col min="4" max="4" width="23.5" style="1" customWidth="1"/>
    <col min="5" max="5" width="27.5" style="1" customWidth="1"/>
    <col min="6" max="6" width="12.75" style="1" customWidth="1"/>
    <col min="7" max="7" width="12.75" style="2" customWidth="1"/>
    <col min="8" max="8" width="11.875" style="1" customWidth="1"/>
    <col min="9" max="9" width="6.25" style="1" customWidth="1"/>
    <col min="10" max="10" width="30.625" style="1" customWidth="1"/>
    <col min="11" max="11" width="22.875" style="1" customWidth="1"/>
    <col min="12" max="12" width="23.5" style="1" customWidth="1"/>
    <col min="13" max="13" width="27.5" style="1" customWidth="1"/>
    <col min="14" max="14" width="12.75" style="1" customWidth="1"/>
    <col min="15" max="15" width="12.75" style="2" customWidth="1"/>
    <col min="16" max="16" width="11.875" style="1" customWidth="1"/>
    <col min="17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 t="s">
        <v>66</v>
      </c>
      <c r="J1" s="174"/>
      <c r="K1" s="174"/>
      <c r="L1" s="174"/>
      <c r="M1" s="174"/>
      <c r="N1" s="174"/>
      <c r="O1" s="174"/>
      <c r="P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175"/>
      <c r="D2" s="55" t="s">
        <v>15</v>
      </c>
      <c r="E2" s="176" t="str">
        <f>ข้อมูลพื้นฐาน!D6</f>
        <v>ปีการศึกษา 2565</v>
      </c>
      <c r="F2" s="176"/>
      <c r="G2" s="176"/>
      <c r="H2" s="176"/>
      <c r="I2" s="175" t="str">
        <f>ข้อมูลพื้นฐาน!D4</f>
        <v>ชั้นประถมศึกษาปีที่ 1</v>
      </c>
      <c r="J2" s="175"/>
      <c r="K2" s="175"/>
      <c r="L2" s="55" t="s">
        <v>57</v>
      </c>
      <c r="M2" s="176" t="str">
        <f>ข้อมูลพื้นฐาน!D6</f>
        <v>ปีการศึกษา 2565</v>
      </c>
      <c r="N2" s="176"/>
      <c r="O2" s="176"/>
      <c r="P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 t="str">
        <f>ข้อมูลพื้นฐาน!D7</f>
        <v>โรงเรียนบ้านกุดโบสถ์</v>
      </c>
      <c r="J3" s="177"/>
      <c r="K3" s="177"/>
      <c r="L3" s="177"/>
      <c r="M3" s="177"/>
      <c r="N3" s="177"/>
      <c r="O3" s="177"/>
      <c r="P3" s="177"/>
    </row>
    <row r="4" spans="1:18" ht="25.5" customHeight="1" x14ac:dyDescent="0.55000000000000004">
      <c r="A4" s="74" t="s">
        <v>94</v>
      </c>
      <c r="B4" s="74"/>
      <c r="C4" s="74"/>
      <c r="D4" s="74"/>
      <c r="E4" s="74"/>
      <c r="F4" s="74"/>
      <c r="G4" s="74"/>
      <c r="H4" s="74"/>
      <c r="I4" s="74" t="s">
        <v>94</v>
      </c>
      <c r="J4" s="74"/>
      <c r="K4" s="74"/>
      <c r="L4" s="74"/>
      <c r="M4" s="74"/>
      <c r="N4" s="74"/>
      <c r="O4" s="74"/>
      <c r="P4" s="74"/>
    </row>
    <row r="5" spans="1:18" ht="25.5" customHeight="1" x14ac:dyDescent="0.55000000000000004">
      <c r="A5" s="61" t="s">
        <v>97</v>
      </c>
      <c r="B5" s="61"/>
      <c r="C5" s="61"/>
      <c r="D5" s="61"/>
      <c r="E5" s="61"/>
      <c r="F5" s="61"/>
      <c r="G5" s="61"/>
      <c r="H5" s="61"/>
      <c r="I5" s="61" t="s">
        <v>97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98</v>
      </c>
      <c r="D6" s="139" t="s">
        <v>99</v>
      </c>
      <c r="E6" s="139" t="s">
        <v>100</v>
      </c>
      <c r="F6" s="136" t="s">
        <v>44</v>
      </c>
      <c r="G6" s="137" t="s">
        <v>45</v>
      </c>
      <c r="H6" s="138" t="s">
        <v>46</v>
      </c>
      <c r="I6" s="145" t="s">
        <v>43</v>
      </c>
      <c r="J6" s="146" t="s">
        <v>27</v>
      </c>
      <c r="K6" s="139" t="str">
        <f>C6</f>
        <v>1. มีทักษะในการแสวงหาความรู้ ข้อมูล ข่าวสารภายในเวลาที่กำหนด</v>
      </c>
      <c r="L6" s="139" t="str">
        <f>D6</f>
        <v>2. เชื่อมโยงความรู้เดิมกับความรู้ใหม่จากการสืบค้นได้สอดคล้อง</v>
      </c>
      <c r="M6" s="139" t="str">
        <f>E6</f>
        <v>3. มีวิธีการในการศึกษาความรู้เพิ่มเติมเพื่อขยายประสบการณ์ไปสู่การเรียนรู้สิ่งใหม่ตามความสนใจ</v>
      </c>
      <c r="N6" s="136" t="s">
        <v>44</v>
      </c>
      <c r="O6" s="137" t="s">
        <v>45</v>
      </c>
      <c r="P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6"/>
      <c r="G7" s="137"/>
      <c r="H7" s="138"/>
      <c r="I7" s="145"/>
      <c r="J7" s="146"/>
      <c r="K7" s="139"/>
      <c r="L7" s="139"/>
      <c r="M7" s="139"/>
      <c r="N7" s="136"/>
      <c r="O7" s="137"/>
      <c r="P7" s="138"/>
    </row>
    <row r="8" spans="1:18" ht="21.6" customHeight="1" x14ac:dyDescent="0.55000000000000004">
      <c r="A8" s="145"/>
      <c r="B8" s="146"/>
      <c r="C8" s="139"/>
      <c r="D8" s="139"/>
      <c r="E8" s="139"/>
      <c r="F8" s="136"/>
      <c r="G8" s="137"/>
      <c r="H8" s="138"/>
      <c r="I8" s="145"/>
      <c r="J8" s="146"/>
      <c r="K8" s="139"/>
      <c r="L8" s="139"/>
      <c r="M8" s="139"/>
      <c r="N8" s="136"/>
      <c r="O8" s="137"/>
      <c r="P8" s="138"/>
    </row>
    <row r="9" spans="1:18" ht="21.6" customHeight="1" x14ac:dyDescent="0.55000000000000004">
      <c r="A9" s="145"/>
      <c r="B9" s="146"/>
      <c r="C9" s="139"/>
      <c r="D9" s="139"/>
      <c r="E9" s="139"/>
      <c r="F9" s="136"/>
      <c r="G9" s="137"/>
      <c r="H9" s="138"/>
      <c r="I9" s="145"/>
      <c r="J9" s="146"/>
      <c r="K9" s="139"/>
      <c r="L9" s="139"/>
      <c r="M9" s="139"/>
      <c r="N9" s="136"/>
      <c r="O9" s="137"/>
      <c r="P9" s="138"/>
    </row>
    <row r="10" spans="1:18" ht="21.6" customHeight="1" x14ac:dyDescent="0.55000000000000004">
      <c r="A10" s="145"/>
      <c r="B10" s="146"/>
      <c r="C10" s="139"/>
      <c r="D10" s="139"/>
      <c r="E10" s="139"/>
      <c r="F10" s="136"/>
      <c r="G10" s="137"/>
      <c r="H10" s="138"/>
      <c r="I10" s="145"/>
      <c r="J10" s="146"/>
      <c r="K10" s="139"/>
      <c r="L10" s="139"/>
      <c r="M10" s="139"/>
      <c r="N10" s="136"/>
      <c r="O10" s="137"/>
      <c r="P10" s="138"/>
    </row>
    <row r="11" spans="1:18" ht="21.6" customHeight="1" x14ac:dyDescent="0.55000000000000004">
      <c r="A11" s="145"/>
      <c r="B11" s="146"/>
      <c r="C11" s="139"/>
      <c r="D11" s="139"/>
      <c r="E11" s="139"/>
      <c r="F11" s="136"/>
      <c r="G11" s="137"/>
      <c r="H11" s="138"/>
      <c r="I11" s="145"/>
      <c r="J11" s="146"/>
      <c r="K11" s="139"/>
      <c r="L11" s="139"/>
      <c r="M11" s="139"/>
      <c r="N11" s="136"/>
      <c r="O11" s="137"/>
      <c r="P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1</v>
      </c>
      <c r="D12" s="39">
        <v>1</v>
      </c>
      <c r="E12" s="39">
        <v>1</v>
      </c>
      <c r="F12" s="50">
        <f t="shared" ref="F12:F31" si="0">SUM(C12:E12)</f>
        <v>3</v>
      </c>
      <c r="G12" s="81">
        <f t="shared" ref="G12:G31" si="1">AVERAGE(C12:E12)</f>
        <v>1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  <c r="I12" s="39">
        <v>1</v>
      </c>
      <c r="J12" s="49" t="str">
        <f>ข้อมูลนักเรียน!B5</f>
        <v>เด็กชายฉัตรปกรณ์ ไร่กระโทก</v>
      </c>
      <c r="K12" s="39">
        <v>1</v>
      </c>
      <c r="L12" s="39">
        <v>2</v>
      </c>
      <c r="M12" s="39">
        <v>3</v>
      </c>
      <c r="N12" s="50">
        <f t="shared" ref="N12:N31" si="2">SUM(K12:M12)</f>
        <v>6</v>
      </c>
      <c r="O12" s="81">
        <f t="shared" ref="O12:O31" si="3">AVERAGE(K12:M12)</f>
        <v>2</v>
      </c>
      <c r="P12" s="44" t="str">
        <f>IF(O12&gt;=2.5,"ดีเยี่ยม",IF(O12&gt;=1.5,"ดี",IF(O12&gt;=1,"ผ่านเกณฑ์",IF(O12&gt;=0,"ไม่ผ่านเกณฑ์"))))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1</v>
      </c>
      <c r="D13" s="39">
        <v>1</v>
      </c>
      <c r="E13" s="39">
        <v>1</v>
      </c>
      <c r="F13" s="50">
        <f t="shared" si="0"/>
        <v>3</v>
      </c>
      <c r="G13" s="81">
        <f t="shared" si="1"/>
        <v>1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  <c r="I13" s="39">
        <v>2</v>
      </c>
      <c r="J13" s="49" t="str">
        <f>ข้อมูลนักเรียน!B6</f>
        <v>เด็กชายชานน เลยกระโทก</v>
      </c>
      <c r="K13" s="39">
        <v>1</v>
      </c>
      <c r="L13" s="39">
        <v>2</v>
      </c>
      <c r="M13" s="39">
        <v>3</v>
      </c>
      <c r="N13" s="50">
        <f t="shared" si="2"/>
        <v>6</v>
      </c>
      <c r="O13" s="81">
        <f t="shared" si="3"/>
        <v>2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2</v>
      </c>
      <c r="D14" s="39">
        <v>3</v>
      </c>
      <c r="E14" s="39">
        <v>3</v>
      </c>
      <c r="F14" s="50">
        <f t="shared" si="0"/>
        <v>8</v>
      </c>
      <c r="G14" s="81">
        <f t="shared" si="1"/>
        <v>2.6666666666666665</v>
      </c>
      <c r="H14" s="44" t="str">
        <f t="shared" ref="H14:H31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เด็กชายณัฐพล  พินิจ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31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2</v>
      </c>
      <c r="D15" s="39">
        <v>3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เด็กชายธีรเดช ผลวัฒน์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2</v>
      </c>
      <c r="D16" s="39">
        <v>3</v>
      </c>
      <c r="E16" s="39">
        <v>3</v>
      </c>
      <c r="F16" s="50">
        <f t="shared" si="0"/>
        <v>8</v>
      </c>
      <c r="G16" s="81">
        <f t="shared" si="1"/>
        <v>2.6666666666666665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เด็กชายนฤบดินทร์  เนาว์ประโคน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1</v>
      </c>
      <c r="D17" s="39">
        <v>2</v>
      </c>
      <c r="E17" s="39">
        <v>1</v>
      </c>
      <c r="F17" s="50">
        <f t="shared" si="0"/>
        <v>4</v>
      </c>
      <c r="G17" s="81">
        <f t="shared" si="1"/>
        <v>1.3333333333333333</v>
      </c>
      <c r="H17" s="44" t="str">
        <f t="shared" si="4"/>
        <v>ผ่านเกณฑ์</v>
      </c>
      <c r="I17" s="39">
        <v>6</v>
      </c>
      <c r="J17" s="49" t="str">
        <f>ข้อมูลนักเรียน!B10</f>
        <v>เด็กชายสิริชัย  หนูแก้ว</v>
      </c>
      <c r="K17" s="39">
        <v>1</v>
      </c>
      <c r="L17" s="39">
        <v>2</v>
      </c>
      <c r="M17" s="39">
        <v>3</v>
      </c>
      <c r="N17" s="50">
        <f t="shared" si="2"/>
        <v>6</v>
      </c>
      <c r="O17" s="81">
        <f t="shared" si="3"/>
        <v>2</v>
      </c>
      <c r="P17" s="44" t="str">
        <f t="shared" si="5"/>
        <v>ดี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เด็กชายสิริโชค หนูแก้ว</v>
      </c>
      <c r="K18" s="39">
        <v>1</v>
      </c>
      <c r="L18" s="39">
        <v>2</v>
      </c>
      <c r="M18" s="39">
        <v>0</v>
      </c>
      <c r="N18" s="50">
        <f t="shared" si="2"/>
        <v>3</v>
      </c>
      <c r="O18" s="81">
        <f t="shared" si="3"/>
        <v>1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39">
        <v>1</v>
      </c>
      <c r="E19" s="39">
        <v>1</v>
      </c>
      <c r="F19" s="50">
        <f t="shared" si="0"/>
        <v>3</v>
      </c>
      <c r="G19" s="81">
        <f t="shared" si="1"/>
        <v>1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เด็กชายอุ้มบุญ  ต่างครบุรี</v>
      </c>
      <c r="K19" s="39">
        <v>1</v>
      </c>
      <c r="L19" s="39">
        <v>2</v>
      </c>
      <c r="M19" s="39">
        <v>1</v>
      </c>
      <c r="N19" s="50">
        <f t="shared" si="2"/>
        <v>4</v>
      </c>
      <c r="O19" s="81">
        <f t="shared" si="3"/>
        <v>1.3333333333333333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1</v>
      </c>
      <c r="D20" s="39">
        <v>1</v>
      </c>
      <c r="E20" s="39">
        <v>1</v>
      </c>
      <c r="F20" s="50">
        <f t="shared" si="0"/>
        <v>3</v>
      </c>
      <c r="G20" s="81">
        <f t="shared" si="1"/>
        <v>1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เด็กหญิงรัชนีกร ชำนาญจิตร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เด็กหญิงวชิรญาณ์ สระกระโทก</v>
      </c>
      <c r="K21" s="39">
        <v>3</v>
      </c>
      <c r="L21" s="39">
        <v>1</v>
      </c>
      <c r="M21" s="39">
        <v>1</v>
      </c>
      <c r="N21" s="50">
        <f t="shared" si="2"/>
        <v>5</v>
      </c>
      <c r="O21" s="81">
        <f t="shared" si="3"/>
        <v>1.6666666666666667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39">
        <v>1</v>
      </c>
      <c r="E22" s="39">
        <v>2</v>
      </c>
      <c r="F22" s="50">
        <f t="shared" si="0"/>
        <v>5</v>
      </c>
      <c r="G22" s="81">
        <f t="shared" si="1"/>
        <v>1.6666666666666667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เด็กชายศุภชัย  คำดี</v>
      </c>
      <c r="K22" s="39">
        <v>3</v>
      </c>
      <c r="L22" s="39">
        <v>1</v>
      </c>
      <c r="M22" s="39">
        <v>0</v>
      </c>
      <c r="N22" s="50">
        <f t="shared" si="2"/>
        <v>4</v>
      </c>
      <c r="O22" s="81">
        <f t="shared" si="3"/>
        <v>1.3333333333333333</v>
      </c>
      <c r="P22" s="44" t="str">
        <f t="shared" si="5"/>
        <v>ผ่านเกณฑ์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1</v>
      </c>
      <c r="E23" s="39">
        <v>1</v>
      </c>
      <c r="F23" s="50">
        <f t="shared" si="0"/>
        <v>3</v>
      </c>
      <c r="G23" s="81">
        <f t="shared" si="1"/>
        <v>1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เด็กชายธีรพงษ์ สิงห์กระโทก</v>
      </c>
      <c r="K23" s="39">
        <v>1</v>
      </c>
      <c r="L23" s="39">
        <v>1</v>
      </c>
      <c r="M23" s="39">
        <v>3</v>
      </c>
      <c r="N23" s="50">
        <f t="shared" si="2"/>
        <v>5</v>
      </c>
      <c r="O23" s="81">
        <f t="shared" si="3"/>
        <v>1.6666666666666667</v>
      </c>
      <c r="P23" s="44" t="str">
        <f t="shared" si="5"/>
        <v>ดี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เด็กชายณวพล ชำนาญจิตร</v>
      </c>
      <c r="K24" s="39">
        <v>2</v>
      </c>
      <c r="L24" s="39">
        <v>2</v>
      </c>
      <c r="M24" s="39">
        <v>3</v>
      </c>
      <c r="N24" s="50">
        <f t="shared" si="2"/>
        <v>7</v>
      </c>
      <c r="O24" s="81">
        <f t="shared" si="3"/>
        <v>2.3333333333333335</v>
      </c>
      <c r="P24" s="44" t="str">
        <f t="shared" si="5"/>
        <v>ดี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39">
        <v>1</v>
      </c>
      <c r="E25" s="39">
        <v>1</v>
      </c>
      <c r="F25" s="50">
        <f t="shared" si="0"/>
        <v>3</v>
      </c>
      <c r="G25" s="81">
        <f t="shared" si="1"/>
        <v>1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เด็กหญิงจันทัปปภา เกตุดอน</v>
      </c>
      <c r="K25" s="39">
        <v>2</v>
      </c>
      <c r="L25" s="39">
        <v>3</v>
      </c>
      <c r="M25" s="39">
        <v>0</v>
      </c>
      <c r="N25" s="50">
        <f t="shared" si="2"/>
        <v>5</v>
      </c>
      <c r="O25" s="81">
        <f t="shared" si="3"/>
        <v>1.6666666666666667</v>
      </c>
      <c r="P25" s="44" t="str">
        <f t="shared" si="5"/>
        <v>ดี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3</v>
      </c>
      <c r="D26" s="39">
        <v>3</v>
      </c>
      <c r="E26" s="39">
        <v>3</v>
      </c>
      <c r="F26" s="50">
        <f t="shared" si="0"/>
        <v>9</v>
      </c>
      <c r="G26" s="81">
        <f t="shared" si="1"/>
        <v>3</v>
      </c>
      <c r="H26" s="44" t="str">
        <f t="shared" si="4"/>
        <v>ดีเยี่ยม</v>
      </c>
      <c r="I26" s="39">
        <v>15</v>
      </c>
      <c r="J26" s="49" t="str">
        <f>ข้อมูลนักเรียน!B19</f>
        <v>เด็กชายกิตติเจริญชัย หงษ์อ่อน</v>
      </c>
      <c r="K26" s="39">
        <v>2</v>
      </c>
      <c r="L26" s="39">
        <v>3</v>
      </c>
      <c r="M26" s="39">
        <v>3</v>
      </c>
      <c r="N26" s="50">
        <f t="shared" si="2"/>
        <v>8</v>
      </c>
      <c r="O26" s="81">
        <f t="shared" si="3"/>
        <v>2.6666666666666665</v>
      </c>
      <c r="P26" s="44" t="str">
        <f t="shared" si="5"/>
        <v>ดีเยี่ยม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3</v>
      </c>
      <c r="D27" s="39">
        <v>3</v>
      </c>
      <c r="E27" s="39">
        <v>3</v>
      </c>
      <c r="F27" s="50">
        <f t="shared" si="0"/>
        <v>9</v>
      </c>
      <c r="G27" s="81">
        <f t="shared" si="1"/>
        <v>3</v>
      </c>
      <c r="H27" s="44" t="str">
        <f t="shared" si="4"/>
        <v>ดีเยี่ยม</v>
      </c>
      <c r="I27" s="39">
        <v>16</v>
      </c>
      <c r="J27" s="49" t="str">
        <f>ข้อมูลนักเรียน!B20</f>
        <v>เด็กชายณรงค์ฤทธิ์  ล้อมกระโทก</v>
      </c>
      <c r="K27" s="39">
        <v>3</v>
      </c>
      <c r="L27" s="39">
        <v>3</v>
      </c>
      <c r="M27" s="39">
        <v>0</v>
      </c>
      <c r="N27" s="50">
        <f t="shared" si="2"/>
        <v>6</v>
      </c>
      <c r="O27" s="81">
        <f t="shared" si="3"/>
        <v>2</v>
      </c>
      <c r="P27" s="44" t="str">
        <f t="shared" si="5"/>
        <v>ดี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39">
        <v>3</v>
      </c>
      <c r="E28" s="39">
        <v>3</v>
      </c>
      <c r="F28" s="50">
        <f t="shared" si="0"/>
        <v>9</v>
      </c>
      <c r="G28" s="81">
        <f t="shared" si="1"/>
        <v>3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เด็กหญิงณัฐนิกา  รังกระโทก</v>
      </c>
      <c r="K28" s="39">
        <v>3</v>
      </c>
      <c r="L28" s="39">
        <v>3</v>
      </c>
      <c r="M28" s="39">
        <v>1</v>
      </c>
      <c r="N28" s="50">
        <f t="shared" si="2"/>
        <v>7</v>
      </c>
      <c r="O28" s="81">
        <f t="shared" si="3"/>
        <v>2.3333333333333335</v>
      </c>
      <c r="P28" s="44" t="str">
        <f t="shared" si="5"/>
        <v>ดี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2</v>
      </c>
      <c r="D29" s="39">
        <v>1</v>
      </c>
      <c r="E29" s="39">
        <v>1</v>
      </c>
      <c r="F29" s="50">
        <f t="shared" si="0"/>
        <v>4</v>
      </c>
      <c r="G29" s="81">
        <f t="shared" si="1"/>
        <v>1.3333333333333333</v>
      </c>
      <c r="H29" s="44" t="str">
        <f t="shared" si="4"/>
        <v>ผ่านเกณฑ์</v>
      </c>
      <c r="I29" s="39">
        <v>18</v>
      </c>
      <c r="J29" s="49" t="str">
        <f>ข้อมูลนักเรียน!B22</f>
        <v>เด็กชายพรเพชร  แสงดี</v>
      </c>
      <c r="K29" s="39">
        <v>2</v>
      </c>
      <c r="L29" s="39">
        <v>2</v>
      </c>
      <c r="M29" s="39">
        <v>1</v>
      </c>
      <c r="N29" s="50">
        <f t="shared" si="2"/>
        <v>5</v>
      </c>
      <c r="O29" s="81">
        <f t="shared" si="3"/>
        <v>1.6666666666666667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เด็กชายอภินัท  คำภูมี</v>
      </c>
      <c r="K30" s="39">
        <v>3</v>
      </c>
      <c r="L30" s="39">
        <v>3</v>
      </c>
      <c r="M30" s="39">
        <v>1</v>
      </c>
      <c r="N30" s="50">
        <f t="shared" si="2"/>
        <v>7</v>
      </c>
      <c r="O30" s="81">
        <f t="shared" si="3"/>
        <v>2.3333333333333335</v>
      </c>
      <c r="P30" s="44" t="str">
        <f t="shared" si="5"/>
        <v>ดี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1</v>
      </c>
      <c r="D31" s="39">
        <v>1</v>
      </c>
      <c r="E31" s="39">
        <v>1</v>
      </c>
      <c r="F31" s="50">
        <f t="shared" si="0"/>
        <v>3</v>
      </c>
      <c r="G31" s="81">
        <f t="shared" si="1"/>
        <v>1</v>
      </c>
      <c r="H31" s="44" t="str">
        <f t="shared" si="4"/>
        <v>ผ่านเกณฑ์</v>
      </c>
      <c r="I31" s="39">
        <v>20</v>
      </c>
      <c r="J31" s="49" t="str">
        <f>ข้อมูลนักเรียน!B24</f>
        <v>เด็กหญิงอริสา  รสกระโทก</v>
      </c>
      <c r="K31" s="39">
        <v>2</v>
      </c>
      <c r="L31" s="39">
        <v>1</v>
      </c>
      <c r="M31" s="39">
        <v>0</v>
      </c>
      <c r="N31" s="50">
        <f t="shared" si="2"/>
        <v>3</v>
      </c>
      <c r="O31" s="81">
        <f t="shared" si="3"/>
        <v>1</v>
      </c>
      <c r="P31" s="44" t="str">
        <f t="shared" si="5"/>
        <v>ผ่านเกณฑ์</v>
      </c>
    </row>
    <row r="32" spans="1:16" ht="27.75" customHeight="1" x14ac:dyDescent="0.55000000000000004">
      <c r="A32" s="39">
        <v>21</v>
      </c>
      <c r="B32" s="49"/>
      <c r="C32" s="39"/>
      <c r="D32" s="39"/>
      <c r="E32" s="39"/>
      <c r="F32" s="50"/>
      <c r="G32" s="81"/>
      <c r="H32" s="44"/>
      <c r="I32" s="39">
        <v>21</v>
      </c>
      <c r="J32" s="49"/>
      <c r="K32" s="39"/>
      <c r="L32" s="39"/>
      <c r="M32" s="39"/>
      <c r="N32" s="50"/>
      <c r="O32" s="81"/>
      <c r="P32" s="44"/>
    </row>
    <row r="33" spans="1:16" ht="27.75" customHeight="1" x14ac:dyDescent="0.55000000000000004">
      <c r="A33" s="39">
        <v>22</v>
      </c>
      <c r="B33" s="49"/>
      <c r="C33" s="39"/>
      <c r="D33" s="39"/>
      <c r="E33" s="39"/>
      <c r="F33" s="50"/>
      <c r="G33" s="81"/>
      <c r="H33" s="44"/>
      <c r="I33" s="39">
        <v>22</v>
      </c>
      <c r="J33" s="49"/>
      <c r="K33" s="39"/>
      <c r="L33" s="39"/>
      <c r="M33" s="39"/>
      <c r="N33" s="50"/>
      <c r="O33" s="81"/>
      <c r="P33" s="44"/>
    </row>
    <row r="34" spans="1:16" ht="27.75" customHeight="1" x14ac:dyDescent="0.55000000000000004">
      <c r="A34" s="39">
        <v>23</v>
      </c>
      <c r="B34" s="49"/>
      <c r="C34" s="39"/>
      <c r="D34" s="39"/>
      <c r="E34" s="39"/>
      <c r="F34" s="50"/>
      <c r="G34" s="81"/>
      <c r="H34" s="44"/>
      <c r="I34" s="39">
        <v>23</v>
      </c>
      <c r="J34" s="49"/>
      <c r="K34" s="39"/>
      <c r="L34" s="39"/>
      <c r="M34" s="39"/>
      <c r="N34" s="50"/>
      <c r="O34" s="81"/>
      <c r="P34" s="44"/>
    </row>
    <row r="35" spans="1:16" ht="27.75" customHeight="1" x14ac:dyDescent="0.55000000000000004">
      <c r="A35" s="39">
        <v>24</v>
      </c>
      <c r="B35" s="49"/>
      <c r="C35" s="39"/>
      <c r="D35" s="39"/>
      <c r="E35" s="39"/>
      <c r="F35" s="50"/>
      <c r="G35" s="81"/>
      <c r="H35" s="44"/>
      <c r="I35" s="39">
        <v>24</v>
      </c>
      <c r="J35" s="49"/>
      <c r="K35" s="39"/>
      <c r="L35" s="39"/>
      <c r="M35" s="39"/>
      <c r="N35" s="50"/>
      <c r="O35" s="81"/>
      <c r="P35" s="44"/>
    </row>
    <row r="36" spans="1:16" ht="27.75" customHeight="1" x14ac:dyDescent="0.55000000000000004">
      <c r="A36" s="39">
        <v>25</v>
      </c>
      <c r="B36" s="49"/>
      <c r="C36" s="39"/>
      <c r="D36" s="39"/>
      <c r="E36" s="39"/>
      <c r="F36" s="50"/>
      <c r="G36" s="81"/>
      <c r="H36" s="44"/>
      <c r="I36" s="39">
        <v>25</v>
      </c>
      <c r="J36" s="49"/>
      <c r="K36" s="39"/>
      <c r="L36" s="39"/>
      <c r="M36" s="39"/>
      <c r="N36" s="50"/>
      <c r="O36" s="81"/>
      <c r="P36" s="44"/>
    </row>
    <row r="37" spans="1:16" ht="27.75" customHeight="1" x14ac:dyDescent="0.55000000000000004">
      <c r="A37" s="39">
        <v>26</v>
      </c>
      <c r="B37" s="49"/>
      <c r="C37" s="39"/>
      <c r="D37" s="39"/>
      <c r="E37" s="39"/>
      <c r="F37" s="50"/>
      <c r="G37" s="81"/>
      <c r="H37" s="44"/>
      <c r="I37" s="39">
        <v>26</v>
      </c>
      <c r="J37" s="49"/>
      <c r="K37" s="39"/>
      <c r="L37" s="39"/>
      <c r="M37" s="39"/>
      <c r="N37" s="50"/>
      <c r="O37" s="81"/>
      <c r="P37" s="44"/>
    </row>
    <row r="38" spans="1:16" ht="27.75" customHeight="1" x14ac:dyDescent="0.55000000000000004">
      <c r="A38" s="39">
        <v>27</v>
      </c>
      <c r="B38" s="49"/>
      <c r="C38" s="39"/>
      <c r="D38" s="39"/>
      <c r="E38" s="39"/>
      <c r="F38" s="50"/>
      <c r="G38" s="81"/>
      <c r="H38" s="44"/>
      <c r="I38" s="39">
        <v>27</v>
      </c>
      <c r="J38" s="49"/>
      <c r="K38" s="39"/>
      <c r="L38" s="39"/>
      <c r="M38" s="39"/>
      <c r="N38" s="50"/>
      <c r="O38" s="81"/>
      <c r="P38" s="44"/>
    </row>
    <row r="39" spans="1:16" ht="27.75" customHeight="1" x14ac:dyDescent="0.55000000000000004">
      <c r="A39" s="39">
        <v>28</v>
      </c>
      <c r="B39" s="49"/>
      <c r="C39" s="39"/>
      <c r="D39" s="39"/>
      <c r="E39" s="39"/>
      <c r="F39" s="50"/>
      <c r="G39" s="81"/>
      <c r="H39" s="44"/>
      <c r="I39" s="39">
        <v>28</v>
      </c>
      <c r="J39" s="49"/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/>
      <c r="C40" s="39"/>
      <c r="D40" s="39"/>
      <c r="E40" s="39"/>
      <c r="F40" s="50"/>
      <c r="G40" s="81"/>
      <c r="H40" s="44"/>
      <c r="I40" s="39">
        <v>29</v>
      </c>
      <c r="J40" s="49"/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/>
      <c r="C41" s="39"/>
      <c r="D41" s="39"/>
      <c r="E41" s="39"/>
      <c r="F41" s="50"/>
      <c r="G41" s="81"/>
      <c r="H41" s="44"/>
      <c r="I41" s="39">
        <v>30</v>
      </c>
      <c r="J41" s="49"/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/>
      <c r="C42" s="39"/>
      <c r="D42" s="39"/>
      <c r="E42" s="39"/>
      <c r="F42" s="50"/>
      <c r="G42" s="81"/>
      <c r="H42" s="44"/>
      <c r="I42" s="39">
        <v>31</v>
      </c>
      <c r="J42" s="49"/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>
        <v>32</v>
      </c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1.7833333333333332</v>
      </c>
      <c r="G44" s="170"/>
      <c r="H44" s="170"/>
      <c r="I44" s="170" t="s">
        <v>58</v>
      </c>
      <c r="J44" s="170"/>
      <c r="K44" s="170"/>
      <c r="L44" s="170"/>
      <c r="M44" s="170"/>
      <c r="N44" s="171">
        <f>AVERAGE(O12:O43)</f>
        <v>1.9666666666666668</v>
      </c>
      <c r="O44" s="170"/>
      <c r="P44" s="170"/>
    </row>
    <row r="45" spans="1:16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  <c r="I45" s="172" t="s">
        <v>46</v>
      </c>
      <c r="J45" s="172"/>
      <c r="K45" s="172"/>
      <c r="L45" s="172"/>
      <c r="M45" s="172"/>
      <c r="N45" s="172" t="str">
        <f>IF(N44&gt;=2.5,"ดีเยี่ยม",IF(N44&gt;=1.5,"ดี",IF(N44&gt;=1,"ผ่านเกณฑ์",IF(N44&gt;=0,"ไม่ผ่านเกณฑ์"))))</f>
        <v>ดี</v>
      </c>
      <c r="O45" s="172"/>
      <c r="P45" s="172"/>
    </row>
    <row r="46" spans="1:16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COUNTIF(H12:H43,H53)</f>
        <v>7</v>
      </c>
      <c r="I46" s="62"/>
      <c r="J46" s="62"/>
      <c r="K46" s="62"/>
      <c r="L46" s="62"/>
      <c r="M46" s="169" t="s">
        <v>49</v>
      </c>
      <c r="N46" s="169"/>
      <c r="O46" s="169"/>
      <c r="P46" s="57">
        <f>COUNTIF(P12:P43,H53)</f>
        <v>4</v>
      </c>
    </row>
    <row r="47" spans="1:16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COUNTIF(H12:H43,H54)</f>
        <v>2</v>
      </c>
      <c r="I47" s="62"/>
      <c r="J47" s="62"/>
      <c r="K47" s="62"/>
      <c r="L47" s="62"/>
      <c r="M47" s="169" t="s">
        <v>51</v>
      </c>
      <c r="N47" s="169"/>
      <c r="O47" s="169"/>
      <c r="P47" s="57">
        <f>COUNTIF(P12:P43,H54)</f>
        <v>11</v>
      </c>
    </row>
    <row r="48" spans="1:16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COUNTIF(H12:H43,H55)</f>
        <v>11</v>
      </c>
      <c r="I48" s="62"/>
      <c r="J48" s="62"/>
      <c r="K48" s="62"/>
      <c r="L48" s="62"/>
      <c r="M48" s="169" t="s">
        <v>53</v>
      </c>
      <c r="N48" s="169"/>
      <c r="O48" s="169"/>
      <c r="P48" s="57">
        <f>COUNTIF(P12:P43,H55)</f>
        <v>5</v>
      </c>
    </row>
    <row r="49" spans="1:16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COUNTIF(H12:H43,H56)</f>
        <v>0</v>
      </c>
      <c r="I49" s="62"/>
      <c r="J49" s="62"/>
      <c r="K49" s="62"/>
      <c r="L49" s="62"/>
      <c r="M49" s="169" t="s">
        <v>55</v>
      </c>
      <c r="N49" s="169"/>
      <c r="O49" s="169"/>
      <c r="P49" s="57">
        <f>COUNTIF(P12:P43,H56)</f>
        <v>0</v>
      </c>
    </row>
    <row r="50" spans="1:16" x14ac:dyDescent="0.55000000000000004">
      <c r="B50" s="173" t="s">
        <v>59</v>
      </c>
      <c r="C50" s="173"/>
      <c r="E50" s="173" t="s">
        <v>59</v>
      </c>
      <c r="F50" s="173"/>
      <c r="G50" s="173"/>
      <c r="J50" s="173" t="s">
        <v>59</v>
      </c>
      <c r="K50" s="173"/>
      <c r="M50" s="173" t="s">
        <v>59</v>
      </c>
      <c r="N50" s="173"/>
      <c r="O50" s="173"/>
    </row>
    <row r="51" spans="1:16" x14ac:dyDescent="0.55000000000000004">
      <c r="B51" s="128" t="str">
        <f>ข้อมูลพื้นฐาน!D8</f>
        <v>(นางภัทรจิดาภา  กินนารี)</v>
      </c>
      <c r="C51" s="128"/>
      <c r="E51" s="128" t="str">
        <f>ข้อมูลพื้นฐาน!D10</f>
        <v>(นายสุนันท์  จงใจกลาง)</v>
      </c>
      <c r="F51" s="128"/>
      <c r="G51" s="128"/>
      <c r="J51" s="128" t="str">
        <f>ข้อมูลพื้นฐาน!D8</f>
        <v>(นางภัทรจิดาภา  กินนารี)</v>
      </c>
      <c r="K51" s="128"/>
      <c r="M51" s="128" t="str">
        <f>ข้อมูลพื้นฐาน!D10</f>
        <v>(นายสุนันท์  จงใจกลาง)</v>
      </c>
      <c r="N51" s="128"/>
      <c r="O51" s="128"/>
    </row>
    <row r="52" spans="1:16" x14ac:dyDescent="0.55000000000000004">
      <c r="B52" s="128" t="s">
        <v>20</v>
      </c>
      <c r="C52" s="128"/>
      <c r="E52" s="128" t="s">
        <v>23</v>
      </c>
      <c r="F52" s="128"/>
      <c r="G52" s="128"/>
      <c r="J52" s="128" t="s">
        <v>20</v>
      </c>
      <c r="K52" s="128"/>
      <c r="M52" s="128" t="s">
        <v>23</v>
      </c>
      <c r="N52" s="128"/>
      <c r="O52" s="128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2">
    <mergeCell ref="A1:H1"/>
    <mergeCell ref="I1:P1"/>
    <mergeCell ref="A2:C2"/>
    <mergeCell ref="E2:H2"/>
    <mergeCell ref="I2:K2"/>
    <mergeCell ref="M2:P2"/>
    <mergeCell ref="A3:H3"/>
    <mergeCell ref="I3:P3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L6:L11"/>
    <mergeCell ref="M6:M11"/>
    <mergeCell ref="N6:N11"/>
    <mergeCell ref="O6:O11"/>
    <mergeCell ref="P6:P11"/>
    <mergeCell ref="A44:E44"/>
    <mergeCell ref="F44:H44"/>
    <mergeCell ref="I44:M44"/>
    <mergeCell ref="N44:P44"/>
    <mergeCell ref="K6:K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</mergeCells>
  <pageMargins left="0.86614173228346458" right="0.55118110236220474" top="0.62" bottom="0.46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R57"/>
  <sheetViews>
    <sheetView view="pageBreakPreview" topLeftCell="A31" zoomScale="84" zoomScaleNormal="100" zoomScaleSheetLayoutView="84" workbookViewId="0">
      <selection activeCell="F39" sqref="F39"/>
    </sheetView>
  </sheetViews>
  <sheetFormatPr defaultRowHeight="24" x14ac:dyDescent="0.55000000000000004"/>
  <cols>
    <col min="1" max="1" width="6.25" style="1" customWidth="1"/>
    <col min="2" max="2" width="35.125" style="1" customWidth="1"/>
    <col min="3" max="3" width="23" style="1" customWidth="1"/>
    <col min="4" max="4" width="21.25" style="1" customWidth="1"/>
    <col min="5" max="5" width="23.125" style="1" customWidth="1"/>
    <col min="6" max="6" width="10.125" style="1" customWidth="1"/>
    <col min="7" max="7" width="11.375" style="2" customWidth="1"/>
    <col min="8" max="8" width="13.2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5"/>
      <c r="D2" s="174" t="str">
        <f>ข้อมูลพื้นฐาน!D6</f>
        <v>ปีการศึกษา 2565</v>
      </c>
      <c r="E2" s="174"/>
      <c r="F2" s="75"/>
      <c r="G2" s="75"/>
      <c r="H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</row>
    <row r="4" spans="1:18" x14ac:dyDescent="0.2">
      <c r="A4" s="74" t="s">
        <v>94</v>
      </c>
      <c r="B4" s="74"/>
      <c r="C4" s="74"/>
      <c r="D4" s="74"/>
      <c r="E4" s="74"/>
      <c r="F4" s="74"/>
      <c r="G4" s="74"/>
      <c r="H4" s="74"/>
    </row>
    <row r="5" spans="1:18" x14ac:dyDescent="0.2">
      <c r="A5" s="61" t="s">
        <v>97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1.6" customHeight="1" x14ac:dyDescent="0.2">
      <c r="A6" s="145" t="s">
        <v>43</v>
      </c>
      <c r="B6" s="146" t="s">
        <v>27</v>
      </c>
      <c r="C6" s="139" t="s">
        <v>98</v>
      </c>
      <c r="D6" s="139" t="s">
        <v>99</v>
      </c>
      <c r="E6" s="139" t="s">
        <v>100</v>
      </c>
      <c r="F6" s="136" t="s">
        <v>44</v>
      </c>
      <c r="G6" s="137" t="s">
        <v>45</v>
      </c>
      <c r="H6" s="138" t="s">
        <v>46</v>
      </c>
    </row>
    <row r="7" spans="1:18" ht="21.6" customHeight="1" x14ac:dyDescent="0.2">
      <c r="A7" s="145"/>
      <c r="B7" s="146"/>
      <c r="C7" s="139"/>
      <c r="D7" s="139"/>
      <c r="E7" s="139"/>
      <c r="F7" s="136"/>
      <c r="G7" s="137"/>
      <c r="H7" s="138"/>
    </row>
    <row r="8" spans="1:18" ht="21.6" customHeight="1" x14ac:dyDescent="0.2">
      <c r="A8" s="145"/>
      <c r="B8" s="146"/>
      <c r="C8" s="139"/>
      <c r="D8" s="139"/>
      <c r="E8" s="139"/>
      <c r="F8" s="136"/>
      <c r="G8" s="137"/>
      <c r="H8" s="138"/>
    </row>
    <row r="9" spans="1:18" ht="21.6" customHeight="1" x14ac:dyDescent="0.2">
      <c r="A9" s="145"/>
      <c r="B9" s="146"/>
      <c r="C9" s="139"/>
      <c r="D9" s="139"/>
      <c r="E9" s="139"/>
      <c r="F9" s="136"/>
      <c r="G9" s="137"/>
      <c r="H9" s="138"/>
    </row>
    <row r="10" spans="1:18" ht="21.6" customHeight="1" x14ac:dyDescent="0.2">
      <c r="A10" s="145"/>
      <c r="B10" s="146"/>
      <c r="C10" s="139"/>
      <c r="D10" s="139"/>
      <c r="E10" s="139"/>
      <c r="F10" s="136"/>
      <c r="G10" s="137"/>
      <c r="H10" s="138"/>
    </row>
    <row r="11" spans="1:18" ht="21.6" customHeight="1" x14ac:dyDescent="0.2">
      <c r="A11" s="145"/>
      <c r="B11" s="146"/>
      <c r="C11" s="139"/>
      <c r="D11" s="139"/>
      <c r="E11" s="139"/>
      <c r="F11" s="136"/>
      <c r="G11" s="137"/>
      <c r="H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4 ตัวชี้วัดข้อที 2'!C12+'สมรรถนะที่ 4 ตัวชี้วัดข้อที 2'!K12)/2</f>
        <v>1</v>
      </c>
      <c r="D12" s="39">
        <f>('สมรรถนะที่ 4 ตัวชี้วัดข้อที 2'!D12+'สมรรถนะที่ 4 ตัวชี้วัดข้อที 2'!L12)/2</f>
        <v>1.5</v>
      </c>
      <c r="E12" s="39">
        <f>('สมรรถนะที่ 4 ตัวชี้วัดข้อที 2'!E12+'สมรรถนะที่ 4 ตัวชี้วัดข้อที 2'!M12)/2</f>
        <v>2</v>
      </c>
      <c r="F12" s="50">
        <f>('สมรรถนะที่ 4 ตัวชี้วัดข้อที 2'!F12+'สมรรถนะที่ 4 ตัวชี้วัดข้อที 2'!N12)/2</f>
        <v>4.5</v>
      </c>
      <c r="G12" s="81">
        <f>('สมรรถนะที่ 4 ตัวชี้วัดข้อที 2'!G12+'สมรรถนะที่ 4 ตัวชี้วัดข้อที 2'!O12)/2</f>
        <v>1.5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4 ตัวชี้วัดข้อที 2'!C13+'สมรรถนะที่ 4 ตัวชี้วัดข้อที 2'!K13)/2</f>
        <v>1</v>
      </c>
      <c r="D13" s="39">
        <f>('สมรรถนะที่ 4 ตัวชี้วัดข้อที 2'!D13+'สมรรถนะที่ 4 ตัวชี้วัดข้อที 2'!L13)/2</f>
        <v>1.5</v>
      </c>
      <c r="E13" s="39">
        <f>('สมรรถนะที่ 4 ตัวชี้วัดข้อที 2'!E13+'สมรรถนะที่ 4 ตัวชี้วัดข้อที 2'!M13)/2</f>
        <v>2</v>
      </c>
      <c r="F13" s="50">
        <f>('สมรรถนะที่ 4 ตัวชี้วัดข้อที 2'!F13+'สมรรถนะที่ 4 ตัวชี้วัดข้อที 2'!N13)/2</f>
        <v>4.5</v>
      </c>
      <c r="G13" s="81">
        <f>('สมรรถนะที่ 4 ตัวชี้วัดข้อที 2'!G13+'สมรรถนะที่ 4 ตัวชี้วัดข้อที 2'!O13)/2</f>
        <v>1.5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4 ตัวชี้วัดข้อที 2'!C14+'สมรรถนะที่ 4 ตัวชี้วัดข้อที 2'!K14)/2</f>
        <v>2.5</v>
      </c>
      <c r="D14" s="39">
        <f>('สมรรถนะที่ 4 ตัวชี้วัดข้อที 2'!D14+'สมรรถนะที่ 4 ตัวชี้วัดข้อที 2'!L14)/2</f>
        <v>3</v>
      </c>
      <c r="E14" s="39">
        <f>('สมรรถนะที่ 4 ตัวชี้วัดข้อที 2'!E14+'สมรรถนะที่ 4 ตัวชี้วัดข้อที 2'!M14)/2</f>
        <v>3</v>
      </c>
      <c r="F14" s="50">
        <f>('สมรรถนะที่ 4 ตัวชี้วัดข้อที 2'!F14+'สมรรถนะที่ 4 ตัวชี้วัดข้อที 2'!N14)/2</f>
        <v>8.5</v>
      </c>
      <c r="G14" s="81">
        <f>('สมรรถนะที่ 4 ตัวชี้วัดข้อที 2'!G14+'สมรรถนะที่ 4 ตัวชี้วัดข้อที 2'!O14)/2</f>
        <v>2.833333333333333</v>
      </c>
      <c r="H14" s="44" t="str">
        <f t="shared" ref="H14:H43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4 ตัวชี้วัดข้อที 2'!C15+'สมรรถนะที่ 4 ตัวชี้วัดข้อที 2'!K15)/2</f>
        <v>2.5</v>
      </c>
      <c r="D15" s="39">
        <f>('สมรรถนะที่ 4 ตัวชี้วัดข้อที 2'!D15+'สมรรถนะที่ 4 ตัวชี้วัดข้อที 2'!L15)/2</f>
        <v>3</v>
      </c>
      <c r="E15" s="39">
        <f>('สมรรถนะที่ 4 ตัวชี้วัดข้อที 2'!E15+'สมรรถนะที่ 4 ตัวชี้วัดข้อที 2'!M15)/2</f>
        <v>3</v>
      </c>
      <c r="F15" s="50">
        <f>('สมรรถนะที่ 4 ตัวชี้วัดข้อที 2'!F15+'สมรรถนะที่ 4 ตัวชี้วัดข้อที 2'!N15)/2</f>
        <v>8.5</v>
      </c>
      <c r="G15" s="81">
        <f>('สมรรถนะที่ 4 ตัวชี้วัดข้อที 2'!G15+'สมรรถนะที่ 4 ตัวชี้วัดข้อที 2'!O15)/2</f>
        <v>2.833333333333333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4 ตัวชี้วัดข้อที 2'!C16+'สมรรถนะที่ 4 ตัวชี้วัดข้อที 2'!K16)/2</f>
        <v>2.5</v>
      </c>
      <c r="D16" s="39">
        <f>('สมรรถนะที่ 4 ตัวชี้วัดข้อที 2'!D16+'สมรรถนะที่ 4 ตัวชี้วัดข้อที 2'!L16)/2</f>
        <v>3</v>
      </c>
      <c r="E16" s="39">
        <f>('สมรรถนะที่ 4 ตัวชี้วัดข้อที 2'!E16+'สมรรถนะที่ 4 ตัวชี้วัดข้อที 2'!M16)/2</f>
        <v>3</v>
      </c>
      <c r="F16" s="50">
        <f>('สมรรถนะที่ 4 ตัวชี้วัดข้อที 2'!F16+'สมรรถนะที่ 4 ตัวชี้วัดข้อที 2'!N16)/2</f>
        <v>8.5</v>
      </c>
      <c r="G16" s="81">
        <f>('สมรรถนะที่ 4 ตัวชี้วัดข้อที 2'!G16+'สมรรถนะที่ 4 ตัวชี้วัดข้อที 2'!O16)/2</f>
        <v>2.833333333333333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4 ตัวชี้วัดข้อที 2'!C17+'สมรรถนะที่ 4 ตัวชี้วัดข้อที 2'!K17)/2</f>
        <v>1</v>
      </c>
      <c r="D17" s="39">
        <f>('สมรรถนะที่ 4 ตัวชี้วัดข้อที 2'!D17+'สมรรถนะที่ 4 ตัวชี้วัดข้อที 2'!L17)/2</f>
        <v>2</v>
      </c>
      <c r="E17" s="39">
        <f>('สมรรถนะที่ 4 ตัวชี้วัดข้อที 2'!E17+'สมรรถนะที่ 4 ตัวชี้วัดข้อที 2'!M17)/2</f>
        <v>2</v>
      </c>
      <c r="F17" s="50">
        <f>('สมรรถนะที่ 4 ตัวชี้วัดข้อที 2'!F17+'สมรรถนะที่ 4 ตัวชี้วัดข้อที 2'!N17)/2</f>
        <v>5</v>
      </c>
      <c r="G17" s="81">
        <f>('สมรรถนะที่ 4 ตัวชี้วัดข้อที 2'!G17+'สมรรถนะที่ 4 ตัวชี้วัดข้อที 2'!O17)/2</f>
        <v>1.6666666666666665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4 ตัวชี้วัดข้อที 2'!C18+'สมรรถนะที่ 4 ตัวชี้วัดข้อที 2'!K18)/2</f>
        <v>1</v>
      </c>
      <c r="D18" s="39">
        <f>('สมรรถนะที่ 4 ตัวชี้วัดข้อที 2'!D18+'สมรรถนะที่ 4 ตัวชี้วัดข้อที 2'!L18)/2</f>
        <v>2</v>
      </c>
      <c r="E18" s="39">
        <f>('สมรรถนะที่ 4 ตัวชี้วัดข้อที 2'!E18+'สมรรถนะที่ 4 ตัวชี้วัดข้อที 2'!M18)/2</f>
        <v>0.5</v>
      </c>
      <c r="F18" s="50">
        <f>('สมรรถนะที่ 4 ตัวชี้วัดข้อที 2'!F18+'สมรรถนะที่ 4 ตัวชี้วัดข้อที 2'!N18)/2</f>
        <v>3.5</v>
      </c>
      <c r="G18" s="81">
        <f>('สมรรถนะที่ 4 ตัวชี้วัดข้อที 2'!G18+'สมรรถนะที่ 4 ตัวชี้วัดข้อที 2'!O18)/2</f>
        <v>1.1666666666666665</v>
      </c>
      <c r="H18" s="44" t="str">
        <f t="shared" si="0"/>
        <v>ผ่านเกณฑ์</v>
      </c>
    </row>
    <row r="19" spans="1:8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4 ตัวชี้วัดข้อที 2'!C19+'สมรรถนะที่ 4 ตัวชี้วัดข้อที 2'!K19)/2</f>
        <v>1</v>
      </c>
      <c r="D19" s="39">
        <f>('สมรรถนะที่ 4 ตัวชี้วัดข้อที 2'!D19+'สมรรถนะที่ 4 ตัวชี้วัดข้อที 2'!L19)/2</f>
        <v>1.5</v>
      </c>
      <c r="E19" s="39">
        <f>('สมรรถนะที่ 4 ตัวชี้วัดข้อที 2'!E19+'สมรรถนะที่ 4 ตัวชี้วัดข้อที 2'!M19)/2</f>
        <v>1</v>
      </c>
      <c r="F19" s="50">
        <f>('สมรรถนะที่ 4 ตัวชี้วัดข้อที 2'!F19+'สมรรถนะที่ 4 ตัวชี้วัดข้อที 2'!N19)/2</f>
        <v>3.5</v>
      </c>
      <c r="G19" s="81">
        <f>('สมรรถนะที่ 4 ตัวชี้วัดข้อที 2'!G19+'สมรรถนะที่ 4 ตัวชี้วัดข้อที 2'!O19)/2</f>
        <v>1.1666666666666665</v>
      </c>
      <c r="H19" s="44" t="str">
        <f t="shared" si="0"/>
        <v>ผ่านเกณฑ์</v>
      </c>
    </row>
    <row r="20" spans="1:8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4 ตัวชี้วัดข้อที 2'!C20+'สมรรถนะที่ 4 ตัวชี้วัดข้อที 2'!K20)/2</f>
        <v>1</v>
      </c>
      <c r="D20" s="39">
        <f>('สมรรถนะที่ 4 ตัวชี้วัดข้อที 2'!D20+'สมรรถนะที่ 4 ตัวชี้วัดข้อที 2'!L20)/2</f>
        <v>1.5</v>
      </c>
      <c r="E20" s="39">
        <f>('สมรรถนะที่ 4 ตัวชี้วัดข้อที 2'!E20+'สมรรถนะที่ 4 ตัวชี้วัดข้อที 2'!M20)/2</f>
        <v>1</v>
      </c>
      <c r="F20" s="50">
        <f>('สมรรถนะที่ 4 ตัวชี้วัดข้อที 2'!F20+'สมรรถนะที่ 4 ตัวชี้วัดข้อที 2'!N20)/2</f>
        <v>3.5</v>
      </c>
      <c r="G20" s="81">
        <f>('สมรรถนะที่ 4 ตัวชี้วัดข้อที 2'!G20+'สมรรถนะที่ 4 ตัวชี้วัดข้อที 2'!O20)/2</f>
        <v>1.1666666666666665</v>
      </c>
      <c r="H20" s="44" t="str">
        <f t="shared" si="0"/>
        <v>ผ่านเกณฑ์</v>
      </c>
    </row>
    <row r="21" spans="1:8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4 ตัวชี้วัดข้อที 2'!C21+'สมรรถนะที่ 4 ตัวชี้วัดข้อที 2'!K21)/2</f>
        <v>2.5</v>
      </c>
      <c r="D21" s="39">
        <f>('สมรรถนะที่ 4 ตัวชี้วัดข้อที 2'!D21+'สมรรถนะที่ 4 ตัวชี้วัดข้อที 2'!L21)/2</f>
        <v>1.5</v>
      </c>
      <c r="E21" s="39">
        <f>('สมรรถนะที่ 4 ตัวชี้วัดข้อที 2'!E21+'สมรรถนะที่ 4 ตัวชี้วัดข้อที 2'!M21)/2</f>
        <v>1.5</v>
      </c>
      <c r="F21" s="50">
        <f>('สมรรถนะที่ 4 ตัวชี้วัดข้อที 2'!F21+'สมรรถนะที่ 4 ตัวชี้วัดข้อที 2'!N21)/2</f>
        <v>5.5</v>
      </c>
      <c r="G21" s="81">
        <f>('สมรรถนะที่ 4 ตัวชี้วัดข้อที 2'!G21+'สมรรถนะที่ 4 ตัวชี้วัดข้อที 2'!O21)/2</f>
        <v>1.8333333333333335</v>
      </c>
      <c r="H21" s="44" t="str">
        <f t="shared" si="0"/>
        <v>ดี</v>
      </c>
    </row>
    <row r="22" spans="1:8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4 ตัวชี้วัดข้อที 2'!C22+'สมรรถนะที่ 4 ตัวชี้วัดข้อที 2'!K22)/2</f>
        <v>2.5</v>
      </c>
      <c r="D22" s="39">
        <f>('สมรรถนะที่ 4 ตัวชี้วัดข้อที 2'!D22+'สมรรถนะที่ 4 ตัวชี้วัดข้อที 2'!L22)/2</f>
        <v>1</v>
      </c>
      <c r="E22" s="39">
        <f>('สมรรถนะที่ 4 ตัวชี้วัดข้อที 2'!E22+'สมรรถนะที่ 4 ตัวชี้วัดข้อที 2'!M22)/2</f>
        <v>1</v>
      </c>
      <c r="F22" s="50">
        <f>('สมรรถนะที่ 4 ตัวชี้วัดข้อที 2'!F22+'สมรรถนะที่ 4 ตัวชี้วัดข้อที 2'!N22)/2</f>
        <v>4.5</v>
      </c>
      <c r="G22" s="81">
        <f>('สมรรถนะที่ 4 ตัวชี้วัดข้อที 2'!G22+'สมรรถนะที่ 4 ตัวชี้วัดข้อที 2'!O22)/2</f>
        <v>1.5</v>
      </c>
      <c r="H22" s="44" t="str">
        <f t="shared" si="0"/>
        <v>ดี</v>
      </c>
    </row>
    <row r="23" spans="1:8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4 ตัวชี้วัดข้อที 2'!C23+'สมรรถนะที่ 4 ตัวชี้วัดข้อที 2'!K23)/2</f>
        <v>1</v>
      </c>
      <c r="D23" s="39">
        <f>('สมรรถนะที่ 4 ตัวชี้วัดข้อที 2'!D23+'สมรรถนะที่ 4 ตัวชี้วัดข้อที 2'!L23)/2</f>
        <v>1</v>
      </c>
      <c r="E23" s="39">
        <f>('สมรรถนะที่ 4 ตัวชี้วัดข้อที 2'!E23+'สมรรถนะที่ 4 ตัวชี้วัดข้อที 2'!M23)/2</f>
        <v>2</v>
      </c>
      <c r="F23" s="50">
        <f>('สมรรถนะที่ 4 ตัวชี้วัดข้อที 2'!F23+'สมรรถนะที่ 4 ตัวชี้วัดข้อที 2'!N23)/2</f>
        <v>4</v>
      </c>
      <c r="G23" s="81">
        <f>('สมรรถนะที่ 4 ตัวชี้วัดข้อที 2'!G23+'สมรรถนะที่ 4 ตัวชี้วัดข้อที 2'!O23)/2</f>
        <v>1.3333333333333335</v>
      </c>
      <c r="H23" s="44" t="str">
        <f t="shared" si="0"/>
        <v>ผ่านเกณฑ์</v>
      </c>
    </row>
    <row r="24" spans="1:8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4 ตัวชี้วัดข้อที 2'!C24+'สมรรถนะที่ 4 ตัวชี้วัดข้อที 2'!K24)/2</f>
        <v>1.5</v>
      </c>
      <c r="D24" s="39">
        <f>('สมรรถนะที่ 4 ตัวชี้วัดข้อที 2'!D24+'สมรรถนะที่ 4 ตัวชี้วัดข้อที 2'!L24)/2</f>
        <v>1.5</v>
      </c>
      <c r="E24" s="39">
        <f>('สมรรถนะที่ 4 ตัวชี้วัดข้อที 2'!E24+'สมรรถนะที่ 4 ตัวชี้วัดข้อที 2'!M24)/2</f>
        <v>2</v>
      </c>
      <c r="F24" s="50">
        <f>('สมรรถนะที่ 4 ตัวชี้วัดข้อที 2'!F24+'สมรรถนะที่ 4 ตัวชี้วัดข้อที 2'!N24)/2</f>
        <v>5</v>
      </c>
      <c r="G24" s="81">
        <f>('สมรรถนะที่ 4 ตัวชี้วัดข้อที 2'!G24+'สมรรถนะที่ 4 ตัวชี้วัดข้อที 2'!O24)/2</f>
        <v>1.6666666666666667</v>
      </c>
      <c r="H24" s="44" t="str">
        <f t="shared" si="0"/>
        <v>ดี</v>
      </c>
    </row>
    <row r="25" spans="1:8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4 ตัวชี้วัดข้อที 2'!C25+'สมรรถนะที่ 4 ตัวชี้วัดข้อที 2'!K25)/2</f>
        <v>1.5</v>
      </c>
      <c r="D25" s="39">
        <f>('สมรรถนะที่ 4 ตัวชี้วัดข้อที 2'!D25+'สมรรถนะที่ 4 ตัวชี้วัดข้อที 2'!L25)/2</f>
        <v>2</v>
      </c>
      <c r="E25" s="39">
        <f>('สมรรถนะที่ 4 ตัวชี้วัดข้อที 2'!E25+'สมรรถนะที่ 4 ตัวชี้วัดข้อที 2'!M25)/2</f>
        <v>0.5</v>
      </c>
      <c r="F25" s="50">
        <f>('สมรรถนะที่ 4 ตัวชี้วัดข้อที 2'!F25+'สมรรถนะที่ 4 ตัวชี้วัดข้อที 2'!N25)/2</f>
        <v>4</v>
      </c>
      <c r="G25" s="81">
        <f>('สมรรถนะที่ 4 ตัวชี้วัดข้อที 2'!G25+'สมรรถนะที่ 4 ตัวชี้วัดข้อที 2'!O25)/2</f>
        <v>1.3333333333333335</v>
      </c>
      <c r="H25" s="44" t="str">
        <f t="shared" si="0"/>
        <v>ผ่านเกณฑ์</v>
      </c>
    </row>
    <row r="26" spans="1:8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4 ตัวชี้วัดข้อที 2'!C26+'สมรรถนะที่ 4 ตัวชี้วัดข้อที 2'!K26)/2</f>
        <v>2.5</v>
      </c>
      <c r="D26" s="39">
        <f>('สมรรถนะที่ 4 ตัวชี้วัดข้อที 2'!D26+'สมรรถนะที่ 4 ตัวชี้วัดข้อที 2'!L26)/2</f>
        <v>3</v>
      </c>
      <c r="E26" s="39">
        <f>('สมรรถนะที่ 4 ตัวชี้วัดข้อที 2'!E26+'สมรรถนะที่ 4 ตัวชี้วัดข้อที 2'!M26)/2</f>
        <v>3</v>
      </c>
      <c r="F26" s="50">
        <f>('สมรรถนะที่ 4 ตัวชี้วัดข้อที 2'!F26+'สมรรถนะที่ 4 ตัวชี้วัดข้อที 2'!N26)/2</f>
        <v>8.5</v>
      </c>
      <c r="G26" s="81">
        <f>('สมรรถนะที่ 4 ตัวชี้วัดข้อที 2'!G26+'สมรรถนะที่ 4 ตัวชี้วัดข้อที 2'!O26)/2</f>
        <v>2.833333333333333</v>
      </c>
      <c r="H26" s="44" t="str">
        <f t="shared" si="0"/>
        <v>ดีเยี่ยม</v>
      </c>
    </row>
    <row r="27" spans="1:8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4 ตัวชี้วัดข้อที 2'!C27+'สมรรถนะที่ 4 ตัวชี้วัดข้อที 2'!K27)/2</f>
        <v>3</v>
      </c>
      <c r="D27" s="39">
        <f>('สมรรถนะที่ 4 ตัวชี้วัดข้อที 2'!D27+'สมรรถนะที่ 4 ตัวชี้วัดข้อที 2'!L27)/2</f>
        <v>3</v>
      </c>
      <c r="E27" s="39">
        <f>('สมรรถนะที่ 4 ตัวชี้วัดข้อที 2'!E27+'สมรรถนะที่ 4 ตัวชี้วัดข้อที 2'!M27)/2</f>
        <v>1.5</v>
      </c>
      <c r="F27" s="50">
        <f>('สมรรถนะที่ 4 ตัวชี้วัดข้อที 2'!F27+'สมรรถนะที่ 4 ตัวชี้วัดข้อที 2'!N27)/2</f>
        <v>7.5</v>
      </c>
      <c r="G27" s="81">
        <f>('สมรรถนะที่ 4 ตัวชี้วัดข้อที 2'!G27+'สมรรถนะที่ 4 ตัวชี้วัดข้อที 2'!O27)/2</f>
        <v>2.5</v>
      </c>
      <c r="H27" s="44" t="str">
        <f t="shared" si="0"/>
        <v>ดีเยี่ยม</v>
      </c>
    </row>
    <row r="28" spans="1:8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4 ตัวชี้วัดข้อที 2'!C28+'สมรรถนะที่ 4 ตัวชี้วัดข้อที 2'!K28)/2</f>
        <v>3</v>
      </c>
      <c r="D28" s="39">
        <f>('สมรรถนะที่ 4 ตัวชี้วัดข้อที 2'!D28+'สมรรถนะที่ 4 ตัวชี้วัดข้อที 2'!L28)/2</f>
        <v>3</v>
      </c>
      <c r="E28" s="39">
        <f>('สมรรถนะที่ 4 ตัวชี้วัดข้อที 2'!E28+'สมรรถนะที่ 4 ตัวชี้วัดข้อที 2'!M28)/2</f>
        <v>2</v>
      </c>
      <c r="F28" s="50">
        <f>('สมรรถนะที่ 4 ตัวชี้วัดข้อที 2'!F28+'สมรรถนะที่ 4 ตัวชี้วัดข้อที 2'!N28)/2</f>
        <v>8</v>
      </c>
      <c r="G28" s="81">
        <f>('สมรรถนะที่ 4 ตัวชี้วัดข้อที 2'!G28+'สมรรถนะที่ 4 ตัวชี้วัดข้อที 2'!O28)/2</f>
        <v>2.666666666666667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4 ตัวชี้วัดข้อที 2'!C29+'สมรรถนะที่ 4 ตัวชี้วัดข้อที 2'!K29)/2</f>
        <v>2</v>
      </c>
      <c r="D29" s="39">
        <f>('สมรรถนะที่ 4 ตัวชี้วัดข้อที 2'!D29+'สมรรถนะที่ 4 ตัวชี้วัดข้อที 2'!L29)/2</f>
        <v>1.5</v>
      </c>
      <c r="E29" s="39">
        <f>('สมรรถนะที่ 4 ตัวชี้วัดข้อที 2'!E29+'สมรรถนะที่ 4 ตัวชี้วัดข้อที 2'!M29)/2</f>
        <v>1</v>
      </c>
      <c r="F29" s="50">
        <f>('สมรรถนะที่ 4 ตัวชี้วัดข้อที 2'!F29+'สมรรถนะที่ 4 ตัวชี้วัดข้อที 2'!N29)/2</f>
        <v>4.5</v>
      </c>
      <c r="G29" s="81">
        <f>('สมรรถนะที่ 4 ตัวชี้วัดข้อที 2'!G29+'สมรรถนะที่ 4 ตัวชี้วัดข้อที 2'!O29)/2</f>
        <v>1.5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4 ตัวชี้วัดข้อที 2'!C30+'สมรรถนะที่ 4 ตัวชี้วัดข้อที 2'!K30)/2</f>
        <v>3</v>
      </c>
      <c r="D30" s="39">
        <f>('สมรรถนะที่ 4 ตัวชี้วัดข้อที 2'!D30+'สมรรถนะที่ 4 ตัวชี้วัดข้อที 2'!L30)/2</f>
        <v>3</v>
      </c>
      <c r="E30" s="39">
        <f>('สมรรถนะที่ 4 ตัวชี้วัดข้อที 2'!E30+'สมรรถนะที่ 4 ตัวชี้วัดข้อที 2'!M30)/2</f>
        <v>2</v>
      </c>
      <c r="F30" s="50">
        <f>('สมรรถนะที่ 4 ตัวชี้วัดข้อที 2'!F30+'สมรรถนะที่ 4 ตัวชี้วัดข้อที 2'!N30)/2</f>
        <v>8</v>
      </c>
      <c r="G30" s="81">
        <f>('สมรรถนะที่ 4 ตัวชี้วัดข้อที 2'!G30+'สมรรถนะที่ 4 ตัวชี้วัดข้อที 2'!O30)/2</f>
        <v>2.666666666666667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4 ตัวชี้วัดข้อที 2'!C31+'สมรรถนะที่ 4 ตัวชี้วัดข้อที 2'!K31)/2</f>
        <v>1.5</v>
      </c>
      <c r="D31" s="39">
        <f>('สมรรถนะที่ 4 ตัวชี้วัดข้อที 2'!D31+'สมรรถนะที่ 4 ตัวชี้วัดข้อที 2'!L31)/2</f>
        <v>1</v>
      </c>
      <c r="E31" s="39">
        <f>('สมรรถนะที่ 4 ตัวชี้วัดข้อที 2'!E31+'สมรรถนะที่ 4 ตัวชี้วัดข้อที 2'!M31)/2</f>
        <v>0.5</v>
      </c>
      <c r="F31" s="50">
        <f>('สมรรถนะที่ 4 ตัวชี้วัดข้อที 2'!F31+'สมรรถนะที่ 4 ตัวชี้วัดข้อที 2'!N31)/2</f>
        <v>3</v>
      </c>
      <c r="G31" s="81">
        <f>('สมรรถนะที่ 4 ตัวชี้วัดข้อที 2'!G31+'สมรรถนะที่ 4 ตัวชี้วัดข้อที 2'!O31)/2</f>
        <v>1</v>
      </c>
      <c r="H31" s="44" t="str">
        <f t="shared" si="0"/>
        <v>ผ่านเกณฑ์</v>
      </c>
    </row>
    <row r="32" spans="1:8" x14ac:dyDescent="0.2">
      <c r="A32" s="39">
        <v>21</v>
      </c>
      <c r="B32" s="49"/>
      <c r="C32" s="39"/>
      <c r="D32" s="39"/>
      <c r="E32" s="39"/>
      <c r="F32" s="50"/>
      <c r="G32" s="81"/>
      <c r="H32" s="44"/>
    </row>
    <row r="33" spans="1:8" x14ac:dyDescent="0.2">
      <c r="A33" s="39">
        <v>22</v>
      </c>
      <c r="B33" s="49"/>
      <c r="C33" s="39"/>
      <c r="D33" s="39"/>
      <c r="E33" s="39"/>
      <c r="F33" s="50"/>
      <c r="G33" s="81"/>
      <c r="H33" s="44"/>
    </row>
    <row r="34" spans="1:8" x14ac:dyDescent="0.2">
      <c r="A34" s="39">
        <v>23</v>
      </c>
      <c r="B34" s="49"/>
      <c r="C34" s="39"/>
      <c r="D34" s="39"/>
      <c r="E34" s="39"/>
      <c r="F34" s="50"/>
      <c r="G34" s="81"/>
      <c r="H34" s="44"/>
    </row>
    <row r="35" spans="1:8" x14ac:dyDescent="0.2">
      <c r="A35" s="39">
        <v>24</v>
      </c>
      <c r="B35" s="49"/>
      <c r="C35" s="39"/>
      <c r="D35" s="39"/>
      <c r="E35" s="39"/>
      <c r="F35" s="50"/>
      <c r="G35" s="81"/>
      <c r="H35" s="44"/>
    </row>
    <row r="36" spans="1:8" x14ac:dyDescent="0.2">
      <c r="A36" s="39">
        <v>25</v>
      </c>
      <c r="B36" s="49"/>
      <c r="C36" s="39"/>
      <c r="D36" s="39"/>
      <c r="E36" s="39"/>
      <c r="F36" s="50"/>
      <c r="G36" s="81"/>
      <c r="H36" s="44"/>
    </row>
    <row r="37" spans="1:8" x14ac:dyDescent="0.2">
      <c r="A37" s="39">
        <v>26</v>
      </c>
      <c r="B37" s="49"/>
      <c r="C37" s="39"/>
      <c r="D37" s="39"/>
      <c r="E37" s="39"/>
      <c r="F37" s="50"/>
      <c r="G37" s="81"/>
      <c r="H37" s="44"/>
    </row>
    <row r="38" spans="1:8" x14ac:dyDescent="0.2">
      <c r="A38" s="39">
        <v>27</v>
      </c>
      <c r="B38" s="49"/>
      <c r="C38" s="39"/>
      <c r="D38" s="39"/>
      <c r="E38" s="39"/>
      <c r="F38" s="50"/>
      <c r="G38" s="81"/>
      <c r="H38" s="44"/>
    </row>
    <row r="39" spans="1:8" x14ac:dyDescent="0.2">
      <c r="A39" s="39">
        <v>28</v>
      </c>
      <c r="B39" s="49"/>
      <c r="C39" s="39"/>
      <c r="D39" s="39"/>
      <c r="E39" s="39"/>
      <c r="F39" s="50"/>
      <c r="G39" s="81"/>
      <c r="H39" s="44"/>
    </row>
    <row r="40" spans="1:8" x14ac:dyDescent="0.2">
      <c r="A40" s="39">
        <v>29</v>
      </c>
      <c r="B40" s="49"/>
      <c r="C40" s="39"/>
      <c r="D40" s="39"/>
      <c r="E40" s="39"/>
      <c r="F40" s="50"/>
      <c r="G40" s="81"/>
      <c r="H40" s="44"/>
    </row>
    <row r="41" spans="1:8" x14ac:dyDescent="0.2">
      <c r="A41" s="39">
        <v>30</v>
      </c>
      <c r="B41" s="49"/>
      <c r="C41" s="39"/>
      <c r="D41" s="39"/>
      <c r="E41" s="39"/>
      <c r="F41" s="50"/>
      <c r="G41" s="81"/>
      <c r="H41" s="44"/>
    </row>
    <row r="42" spans="1:8" x14ac:dyDescent="0.2">
      <c r="A42" s="39">
        <v>31</v>
      </c>
      <c r="B42" s="49"/>
      <c r="C42" s="39"/>
      <c r="D42" s="39"/>
      <c r="E42" s="39"/>
      <c r="F42" s="50"/>
      <c r="G42" s="81"/>
      <c r="H42" s="44"/>
    </row>
    <row r="43" spans="1:8" x14ac:dyDescent="0.2">
      <c r="A43" s="39">
        <v>32</v>
      </c>
      <c r="B43" s="49"/>
      <c r="C43" s="39"/>
      <c r="D43" s="39"/>
      <c r="E43" s="39"/>
      <c r="F43" s="50"/>
      <c r="G43" s="81"/>
      <c r="H43" s="44"/>
    </row>
    <row r="44" spans="1:8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1.8749999999999996</v>
      </c>
      <c r="G44" s="170"/>
      <c r="H44" s="170"/>
    </row>
    <row r="45" spans="1:8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</row>
    <row r="46" spans="1:8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7</v>
      </c>
    </row>
    <row r="47" spans="1:8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7</v>
      </c>
    </row>
    <row r="48" spans="1:8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6</v>
      </c>
    </row>
    <row r="49" spans="1:8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0</v>
      </c>
    </row>
    <row r="51" spans="1:8" x14ac:dyDescent="0.55000000000000004">
      <c r="B51" s="173" t="s">
        <v>59</v>
      </c>
      <c r="C51" s="173"/>
      <c r="E51" s="173" t="s">
        <v>59</v>
      </c>
      <c r="F51" s="173"/>
      <c r="G51" s="173"/>
    </row>
    <row r="52" spans="1:8" x14ac:dyDescent="0.55000000000000004">
      <c r="B52" s="128" t="str">
        <f>ข้อมูลพื้นฐาน!D8</f>
        <v>(นางภัทรจิดาภา  กินนารี)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</row>
    <row r="53" spans="1:8" x14ac:dyDescent="0.55000000000000004">
      <c r="B53" s="128" t="s">
        <v>20</v>
      </c>
      <c r="C53" s="128"/>
      <c r="E53" s="128" t="s">
        <v>23</v>
      </c>
      <c r="F53" s="128"/>
      <c r="G53" s="128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6">
    <mergeCell ref="A1:H1"/>
    <mergeCell ref="A2:C2"/>
    <mergeCell ref="A3:H3"/>
    <mergeCell ref="A6:A11"/>
    <mergeCell ref="B6:B11"/>
    <mergeCell ref="C6:C11"/>
    <mergeCell ref="D6:D11"/>
    <mergeCell ref="E6:E11"/>
    <mergeCell ref="F6:F11"/>
    <mergeCell ref="D2:E2"/>
    <mergeCell ref="G6:G11"/>
    <mergeCell ref="H6:H11"/>
    <mergeCell ref="A44:E44"/>
    <mergeCell ref="F44:H44"/>
    <mergeCell ref="A45:E45"/>
    <mergeCell ref="F45:H45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</mergeCells>
  <pageMargins left="0.70866141732283472" right="0.70866141732283472" top="0.74803149606299213" bottom="0.44" header="0.31496062992125984" footer="0.31496062992125984"/>
  <pageSetup paperSize="9" scale="55" fitToWidth="0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57"/>
  <sheetViews>
    <sheetView view="pageBreakPreview" topLeftCell="A29" zoomScale="73" zoomScaleNormal="55" zoomScaleSheetLayoutView="73" workbookViewId="0">
      <selection activeCell="B32" sqref="B32:P43"/>
    </sheetView>
  </sheetViews>
  <sheetFormatPr defaultColWidth="9" defaultRowHeight="24" x14ac:dyDescent="0.55000000000000004"/>
  <cols>
    <col min="1" max="1" width="9.5" style="1" customWidth="1"/>
    <col min="2" max="2" width="35.25" style="1" customWidth="1"/>
    <col min="3" max="3" width="18.375" style="1" customWidth="1"/>
    <col min="4" max="4" width="23" style="1" customWidth="1"/>
    <col min="5" max="5" width="22.125" style="1" customWidth="1"/>
    <col min="6" max="6" width="12.875" style="1" customWidth="1"/>
    <col min="7" max="7" width="12.375" style="2" customWidth="1"/>
    <col min="8" max="8" width="15.25" style="1" customWidth="1"/>
    <col min="9" max="9" width="9.5" style="1" customWidth="1"/>
    <col min="10" max="10" width="35.25" style="1" customWidth="1"/>
    <col min="11" max="11" width="18.375" style="1" customWidth="1"/>
    <col min="12" max="12" width="23" style="1" customWidth="1"/>
    <col min="13" max="13" width="22.125" style="1" customWidth="1"/>
    <col min="14" max="14" width="12.875" style="1" customWidth="1"/>
    <col min="15" max="15" width="12.375" style="2" customWidth="1"/>
    <col min="16" max="16" width="15.25" style="1" customWidth="1"/>
    <col min="17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 t="s">
        <v>66</v>
      </c>
      <c r="J1" s="174"/>
      <c r="K1" s="174"/>
      <c r="L1" s="174"/>
      <c r="M1" s="174"/>
      <c r="N1" s="174"/>
      <c r="O1" s="174"/>
      <c r="P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175"/>
      <c r="D2" s="55" t="s">
        <v>15</v>
      </c>
      <c r="E2" s="176" t="str">
        <f>ข้อมูลพื้นฐาน!D6</f>
        <v>ปีการศึกษา 2565</v>
      </c>
      <c r="F2" s="176"/>
      <c r="G2" s="176"/>
      <c r="H2" s="176"/>
      <c r="I2" s="175" t="str">
        <f>ข้อมูลพื้นฐาน!D4</f>
        <v>ชั้นประถมศึกษาปีที่ 1</v>
      </c>
      <c r="J2" s="175"/>
      <c r="K2" s="175"/>
      <c r="L2" s="55" t="s">
        <v>57</v>
      </c>
      <c r="M2" s="176" t="str">
        <f>ข้อมูลพื้นฐาน!D6</f>
        <v>ปีการศึกษา 2565</v>
      </c>
      <c r="N2" s="176"/>
      <c r="O2" s="176"/>
      <c r="P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 t="str">
        <f>ข้อมูลพื้นฐาน!D7</f>
        <v>โรงเรียนบ้านกุดโบสถ์</v>
      </c>
      <c r="J3" s="177"/>
      <c r="K3" s="177"/>
      <c r="L3" s="177"/>
      <c r="M3" s="177"/>
      <c r="N3" s="177"/>
      <c r="O3" s="177"/>
      <c r="P3" s="177"/>
    </row>
    <row r="4" spans="1:18" ht="25.5" customHeight="1" x14ac:dyDescent="0.55000000000000004">
      <c r="A4" s="74" t="s">
        <v>94</v>
      </c>
      <c r="B4" s="74"/>
      <c r="C4" s="74"/>
      <c r="D4" s="74"/>
      <c r="E4" s="74"/>
      <c r="F4" s="74"/>
      <c r="G4" s="74"/>
      <c r="H4" s="74"/>
      <c r="I4" s="74" t="s">
        <v>94</v>
      </c>
      <c r="J4" s="74"/>
      <c r="K4" s="74"/>
      <c r="L4" s="74"/>
      <c r="M4" s="74"/>
      <c r="N4" s="74"/>
      <c r="O4" s="74"/>
      <c r="P4" s="74"/>
    </row>
    <row r="5" spans="1:18" ht="25.5" customHeight="1" x14ac:dyDescent="0.55000000000000004">
      <c r="A5" s="61" t="s">
        <v>101</v>
      </c>
      <c r="B5" s="61"/>
      <c r="C5" s="61"/>
      <c r="D5" s="61"/>
      <c r="E5" s="61"/>
      <c r="F5" s="61"/>
      <c r="G5" s="61"/>
      <c r="H5" s="61"/>
      <c r="I5" s="61" t="s">
        <v>101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102</v>
      </c>
      <c r="D6" s="139" t="s">
        <v>103</v>
      </c>
      <c r="E6" s="139" t="s">
        <v>104</v>
      </c>
      <c r="F6" s="136" t="s">
        <v>44</v>
      </c>
      <c r="G6" s="137" t="s">
        <v>45</v>
      </c>
      <c r="H6" s="138" t="s">
        <v>46</v>
      </c>
      <c r="I6" s="145" t="s">
        <v>43</v>
      </c>
      <c r="J6" s="146" t="s">
        <v>27</v>
      </c>
      <c r="K6" s="139" t="str">
        <f>C6</f>
        <v>1. ทำงานด้วยตนเองได้สำเร็จ</v>
      </c>
      <c r="L6" s="139" t="str">
        <f>D6</f>
        <v>2. ทำงานร่วมกับผู้อื่น สามารถแสดงความคิดเห็นและยอมรับความคิดเห็นผู้อื่น</v>
      </c>
      <c r="M6" s="139" t="str">
        <f>E6</f>
        <v>3. เห็นคุณค่าของการมีชีวิตและครอบครัวที่อบอุ่นเป็นสุข</v>
      </c>
      <c r="N6" s="136" t="s">
        <v>44</v>
      </c>
      <c r="O6" s="137" t="s">
        <v>45</v>
      </c>
      <c r="P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6"/>
      <c r="G7" s="137"/>
      <c r="H7" s="138"/>
      <c r="I7" s="145"/>
      <c r="J7" s="146"/>
      <c r="K7" s="139"/>
      <c r="L7" s="139"/>
      <c r="M7" s="139"/>
      <c r="N7" s="136"/>
      <c r="O7" s="137"/>
      <c r="P7" s="138"/>
    </row>
    <row r="8" spans="1:18" ht="21.6" customHeight="1" x14ac:dyDescent="0.55000000000000004">
      <c r="A8" s="145"/>
      <c r="B8" s="146"/>
      <c r="C8" s="139"/>
      <c r="D8" s="139"/>
      <c r="E8" s="139"/>
      <c r="F8" s="136"/>
      <c r="G8" s="137"/>
      <c r="H8" s="138"/>
      <c r="I8" s="145"/>
      <c r="J8" s="146"/>
      <c r="K8" s="139"/>
      <c r="L8" s="139"/>
      <c r="M8" s="139"/>
      <c r="N8" s="136"/>
      <c r="O8" s="137"/>
      <c r="P8" s="138"/>
    </row>
    <row r="9" spans="1:18" ht="21.6" customHeight="1" x14ac:dyDescent="0.55000000000000004">
      <c r="A9" s="145"/>
      <c r="B9" s="146"/>
      <c r="C9" s="139"/>
      <c r="D9" s="139"/>
      <c r="E9" s="139"/>
      <c r="F9" s="136"/>
      <c r="G9" s="137"/>
      <c r="H9" s="138"/>
      <c r="I9" s="145"/>
      <c r="J9" s="146"/>
      <c r="K9" s="139"/>
      <c r="L9" s="139"/>
      <c r="M9" s="139"/>
      <c r="N9" s="136"/>
      <c r="O9" s="137"/>
      <c r="P9" s="138"/>
    </row>
    <row r="10" spans="1:18" ht="21.6" customHeight="1" x14ac:dyDescent="0.55000000000000004">
      <c r="A10" s="145"/>
      <c r="B10" s="146"/>
      <c r="C10" s="139"/>
      <c r="D10" s="139"/>
      <c r="E10" s="139"/>
      <c r="F10" s="136"/>
      <c r="G10" s="137"/>
      <c r="H10" s="138"/>
      <c r="I10" s="145"/>
      <c r="J10" s="146"/>
      <c r="K10" s="139"/>
      <c r="L10" s="139"/>
      <c r="M10" s="139"/>
      <c r="N10" s="136"/>
      <c r="O10" s="137"/>
      <c r="P10" s="138"/>
    </row>
    <row r="11" spans="1:18" ht="21.6" customHeight="1" x14ac:dyDescent="0.55000000000000004">
      <c r="A11" s="145"/>
      <c r="B11" s="146"/>
      <c r="C11" s="139"/>
      <c r="D11" s="139"/>
      <c r="E11" s="139"/>
      <c r="F11" s="136"/>
      <c r="G11" s="137"/>
      <c r="H11" s="138"/>
      <c r="I11" s="145"/>
      <c r="J11" s="146"/>
      <c r="K11" s="139"/>
      <c r="L11" s="139"/>
      <c r="M11" s="139"/>
      <c r="N11" s="136"/>
      <c r="O11" s="137"/>
      <c r="P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1</v>
      </c>
      <c r="D12" s="39">
        <v>1</v>
      </c>
      <c r="E12" s="39">
        <v>3</v>
      </c>
      <c r="F12" s="50">
        <f t="shared" ref="F12:F43" si="0">SUM(C12:E12)</f>
        <v>5</v>
      </c>
      <c r="G12" s="81">
        <f t="shared" ref="G12:G43" si="1">AVERAGE(C12:E12)</f>
        <v>1.6666666666666667</v>
      </c>
      <c r="H12" s="44" t="str">
        <f>IF(G12&gt;=2.5,"ดีเยี่ยม",IF(G12&gt;=1.5,"ดี",IF(G12&gt;=1,"ผ่านเกณฑ์",IF(G12&gt;=0,"ไม่ผ่านเกณฑ์"))))</f>
        <v>ดี</v>
      </c>
      <c r="I12" s="39">
        <v>1</v>
      </c>
      <c r="J12" s="49" t="str">
        <f>ข้อมูลนักเรียน!B5</f>
        <v>เด็กชายฉัตรปกรณ์ ไร่กระโทก</v>
      </c>
      <c r="K12" s="39">
        <v>1</v>
      </c>
      <c r="L12" s="39">
        <v>3</v>
      </c>
      <c r="M12" s="39">
        <v>3</v>
      </c>
      <c r="N12" s="50">
        <f t="shared" ref="N12:N43" si="2">SUM(K12:M12)</f>
        <v>7</v>
      </c>
      <c r="O12" s="81">
        <f t="shared" ref="O12:O43" si="3">AVERAGE(K12:M12)</f>
        <v>2.3333333333333335</v>
      </c>
      <c r="P12" s="44" t="str">
        <f>IF(O12&gt;=2.5,"ดีเยี่ยม",IF(O12&gt;=1.5,"ดี",IF(O12&gt;=1,"ผ่านเกณฑ์",IF(O12&gt;=0,"ไม่ผ่านเกณฑ์"))))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1</v>
      </c>
      <c r="D13" s="39">
        <v>1</v>
      </c>
      <c r="E13" s="39">
        <v>3</v>
      </c>
      <c r="F13" s="50">
        <f t="shared" si="0"/>
        <v>5</v>
      </c>
      <c r="G13" s="81">
        <f t="shared" si="1"/>
        <v>1.6666666666666667</v>
      </c>
      <c r="H13" s="44" t="str">
        <f>IF(G13&gt;=2.5,"ดีเยี่ยม",IF(G13&gt;=1.5,"ดี",IF(G13&gt;=1,"ผ่านเกณฑ์",IF(G13&gt;=0,"ไม่ผ่านเกณฑ์"))))</f>
        <v>ดี</v>
      </c>
      <c r="I13" s="39">
        <v>2</v>
      </c>
      <c r="J13" s="49" t="str">
        <f>ข้อมูลนักเรียน!B6</f>
        <v>เด็กชายชานน เลยกระโทก</v>
      </c>
      <c r="K13" s="39">
        <v>1</v>
      </c>
      <c r="L13" s="39">
        <v>3</v>
      </c>
      <c r="M13" s="39">
        <v>3</v>
      </c>
      <c r="N13" s="50">
        <f t="shared" si="2"/>
        <v>7</v>
      </c>
      <c r="O13" s="81">
        <f t="shared" si="3"/>
        <v>2.3333333333333335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39">
        <v>3</v>
      </c>
      <c r="E14" s="39">
        <v>3</v>
      </c>
      <c r="F14" s="50">
        <f t="shared" si="0"/>
        <v>9</v>
      </c>
      <c r="G14" s="81">
        <f t="shared" si="1"/>
        <v>3</v>
      </c>
      <c r="H14" s="44" t="str">
        <f t="shared" ref="H14:H43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เด็กชายณัฐพล  พินิจ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3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39">
        <v>3</v>
      </c>
      <c r="E15" s="39">
        <v>3</v>
      </c>
      <c r="F15" s="50">
        <f t="shared" si="0"/>
        <v>9</v>
      </c>
      <c r="G15" s="81">
        <f t="shared" si="1"/>
        <v>3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เด็กชายธีรเดช ผลวัฒน์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39">
        <v>3</v>
      </c>
      <c r="E16" s="39">
        <v>3</v>
      </c>
      <c r="F16" s="50">
        <f t="shared" si="0"/>
        <v>9</v>
      </c>
      <c r="G16" s="81">
        <f t="shared" si="1"/>
        <v>3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เด็กชายนฤบดินทร์  เนาว์ประโคน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2</v>
      </c>
      <c r="D17" s="39">
        <v>1</v>
      </c>
      <c r="E17" s="39">
        <v>3</v>
      </c>
      <c r="F17" s="50">
        <f t="shared" si="0"/>
        <v>6</v>
      </c>
      <c r="G17" s="81">
        <f t="shared" si="1"/>
        <v>2</v>
      </c>
      <c r="H17" s="44" t="str">
        <f t="shared" si="4"/>
        <v>ดี</v>
      </c>
      <c r="I17" s="39">
        <v>6</v>
      </c>
      <c r="J17" s="49" t="str">
        <f>ข้อมูลนักเรียน!B10</f>
        <v>เด็กชายสิริชัย  หนูแก้ว</v>
      </c>
      <c r="K17" s="39">
        <v>2</v>
      </c>
      <c r="L17" s="39">
        <v>3</v>
      </c>
      <c r="M17" s="39">
        <v>3</v>
      </c>
      <c r="N17" s="50">
        <f t="shared" si="2"/>
        <v>8</v>
      </c>
      <c r="O17" s="81">
        <f t="shared" si="3"/>
        <v>2.6666666666666665</v>
      </c>
      <c r="P17" s="44" t="str">
        <f t="shared" si="5"/>
        <v>ดีเยี่ยม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2</v>
      </c>
      <c r="D18" s="39">
        <v>2</v>
      </c>
      <c r="E18" s="39">
        <v>3</v>
      </c>
      <c r="F18" s="50">
        <f t="shared" si="0"/>
        <v>7</v>
      </c>
      <c r="G18" s="81">
        <f t="shared" si="1"/>
        <v>2.3333333333333335</v>
      </c>
      <c r="H18" s="44" t="str">
        <f t="shared" si="4"/>
        <v>ดี</v>
      </c>
      <c r="I18" s="39">
        <v>7</v>
      </c>
      <c r="J18" s="49" t="str">
        <f>ข้อมูลนักเรียน!B11</f>
        <v>เด็กชายสิริโชค หนูแก้ว</v>
      </c>
      <c r="K18" s="39">
        <v>2</v>
      </c>
      <c r="L18" s="39">
        <v>3</v>
      </c>
      <c r="M18" s="39">
        <v>3</v>
      </c>
      <c r="N18" s="50">
        <f t="shared" si="2"/>
        <v>8</v>
      </c>
      <c r="O18" s="81">
        <f t="shared" si="3"/>
        <v>2.6666666666666665</v>
      </c>
      <c r="P18" s="44" t="str">
        <f t="shared" si="5"/>
        <v>ดีเยี่ยม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39">
        <v>1</v>
      </c>
      <c r="E19" s="39">
        <v>3</v>
      </c>
      <c r="F19" s="50">
        <f t="shared" si="0"/>
        <v>5</v>
      </c>
      <c r="G19" s="81">
        <f t="shared" si="1"/>
        <v>1.6666666666666667</v>
      </c>
      <c r="H19" s="44" t="str">
        <f t="shared" si="4"/>
        <v>ดี</v>
      </c>
      <c r="I19" s="39">
        <v>8</v>
      </c>
      <c r="J19" s="49" t="str">
        <f>ข้อมูลนักเรียน!B12</f>
        <v>เด็กชายอุ้มบุญ  ต่างครบุรี</v>
      </c>
      <c r="K19" s="39">
        <v>1</v>
      </c>
      <c r="L19" s="39">
        <v>3</v>
      </c>
      <c r="M19" s="39">
        <v>3</v>
      </c>
      <c r="N19" s="50">
        <f t="shared" si="2"/>
        <v>7</v>
      </c>
      <c r="O19" s="81">
        <f t="shared" si="3"/>
        <v>2.3333333333333335</v>
      </c>
      <c r="P19" s="44" t="str">
        <f t="shared" si="5"/>
        <v>ดี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2</v>
      </c>
      <c r="D20" s="39">
        <v>2</v>
      </c>
      <c r="E20" s="39">
        <v>3</v>
      </c>
      <c r="F20" s="50">
        <f t="shared" si="0"/>
        <v>7</v>
      </c>
      <c r="G20" s="81">
        <f t="shared" si="1"/>
        <v>2.3333333333333335</v>
      </c>
      <c r="H20" s="44" t="str">
        <f t="shared" si="4"/>
        <v>ดี</v>
      </c>
      <c r="I20" s="39">
        <v>9</v>
      </c>
      <c r="J20" s="49" t="str">
        <f>ข้อมูลนักเรียน!B13</f>
        <v>เด็กหญิงรัชนีกร ชำนาญจิตร</v>
      </c>
      <c r="K20" s="39">
        <v>2</v>
      </c>
      <c r="L20" s="39">
        <v>3</v>
      </c>
      <c r="M20" s="39">
        <v>3</v>
      </c>
      <c r="N20" s="50">
        <f t="shared" si="2"/>
        <v>8</v>
      </c>
      <c r="O20" s="81">
        <f t="shared" si="3"/>
        <v>2.6666666666666665</v>
      </c>
      <c r="P20" s="44" t="str">
        <f t="shared" si="5"/>
        <v>ดีเยี่ยม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2</v>
      </c>
      <c r="D21" s="39">
        <v>2</v>
      </c>
      <c r="E21" s="39">
        <v>3</v>
      </c>
      <c r="F21" s="50">
        <f t="shared" si="0"/>
        <v>7</v>
      </c>
      <c r="G21" s="81">
        <f t="shared" si="1"/>
        <v>2.3333333333333335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เด็กหญิงวชิรญาณ์ สระกระโทก</v>
      </c>
      <c r="K21" s="39">
        <v>2</v>
      </c>
      <c r="L21" s="39">
        <v>3</v>
      </c>
      <c r="M21" s="39">
        <v>3</v>
      </c>
      <c r="N21" s="50">
        <f t="shared" si="2"/>
        <v>8</v>
      </c>
      <c r="O21" s="81">
        <f t="shared" si="3"/>
        <v>2.6666666666666665</v>
      </c>
      <c r="P21" s="44" t="str">
        <f t="shared" si="5"/>
        <v>ดีเยี่ยม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39">
        <v>2</v>
      </c>
      <c r="E22" s="39">
        <v>3</v>
      </c>
      <c r="F22" s="50">
        <f t="shared" si="0"/>
        <v>7</v>
      </c>
      <c r="G22" s="81">
        <f t="shared" si="1"/>
        <v>2.3333333333333335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เด็กชายศุภชัย  คำดี</v>
      </c>
      <c r="K22" s="39">
        <v>2</v>
      </c>
      <c r="L22" s="39">
        <v>3</v>
      </c>
      <c r="M22" s="39">
        <v>3</v>
      </c>
      <c r="N22" s="50">
        <f t="shared" si="2"/>
        <v>8</v>
      </c>
      <c r="O22" s="81">
        <f t="shared" si="3"/>
        <v>2.6666666666666665</v>
      </c>
      <c r="P22" s="44" t="str">
        <f t="shared" si="5"/>
        <v>ดีเยี่ยม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1</v>
      </c>
      <c r="E23" s="39">
        <v>3</v>
      </c>
      <c r="F23" s="50">
        <f t="shared" si="0"/>
        <v>5</v>
      </c>
      <c r="G23" s="81">
        <f t="shared" si="1"/>
        <v>1.6666666666666667</v>
      </c>
      <c r="H23" s="44" t="str">
        <f t="shared" si="4"/>
        <v>ดี</v>
      </c>
      <c r="I23" s="39">
        <v>12</v>
      </c>
      <c r="J23" s="49" t="str">
        <f>ข้อมูลนักเรียน!B16</f>
        <v>เด็กชายธีรพงษ์ สิงห์กระโทก</v>
      </c>
      <c r="K23" s="39">
        <v>1</v>
      </c>
      <c r="L23" s="39">
        <v>3</v>
      </c>
      <c r="M23" s="39">
        <v>3</v>
      </c>
      <c r="N23" s="50">
        <f t="shared" si="2"/>
        <v>7</v>
      </c>
      <c r="O23" s="81">
        <f t="shared" si="3"/>
        <v>2.3333333333333335</v>
      </c>
      <c r="P23" s="44" t="str">
        <f t="shared" si="5"/>
        <v>ดี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1</v>
      </c>
      <c r="E24" s="39">
        <v>3</v>
      </c>
      <c r="F24" s="50">
        <f t="shared" si="0"/>
        <v>5</v>
      </c>
      <c r="G24" s="81">
        <f t="shared" si="1"/>
        <v>1.6666666666666667</v>
      </c>
      <c r="H24" s="44" t="str">
        <f t="shared" si="4"/>
        <v>ดี</v>
      </c>
      <c r="I24" s="39">
        <v>13</v>
      </c>
      <c r="J24" s="49" t="str">
        <f>ข้อมูลนักเรียน!B17</f>
        <v>เด็กชายณวพล ชำนาญจิตร</v>
      </c>
      <c r="K24" s="39">
        <v>1</v>
      </c>
      <c r="L24" s="39">
        <v>3</v>
      </c>
      <c r="M24" s="39">
        <v>1</v>
      </c>
      <c r="N24" s="50">
        <f t="shared" si="2"/>
        <v>5</v>
      </c>
      <c r="O24" s="81">
        <f t="shared" si="3"/>
        <v>1.6666666666666667</v>
      </c>
      <c r="P24" s="44" t="str">
        <f t="shared" si="5"/>
        <v>ดี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39">
        <v>1</v>
      </c>
      <c r="E25" s="39">
        <v>3</v>
      </c>
      <c r="F25" s="50">
        <f t="shared" si="0"/>
        <v>5</v>
      </c>
      <c r="G25" s="81">
        <f t="shared" si="1"/>
        <v>1.6666666666666667</v>
      </c>
      <c r="H25" s="44" t="str">
        <f t="shared" si="4"/>
        <v>ดี</v>
      </c>
      <c r="I25" s="39">
        <v>14</v>
      </c>
      <c r="J25" s="49" t="str">
        <f>ข้อมูลนักเรียน!B18</f>
        <v>เด็กหญิงจันทัปปภา เกตุดอน</v>
      </c>
      <c r="K25" s="39">
        <v>1</v>
      </c>
      <c r="L25" s="39">
        <v>3</v>
      </c>
      <c r="M25" s="39">
        <v>0</v>
      </c>
      <c r="N25" s="50">
        <f t="shared" si="2"/>
        <v>4</v>
      </c>
      <c r="O25" s="81">
        <f t="shared" si="3"/>
        <v>1.3333333333333333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39">
        <v>3</v>
      </c>
      <c r="E26" s="39">
        <v>3</v>
      </c>
      <c r="F26" s="50">
        <f t="shared" si="0"/>
        <v>8</v>
      </c>
      <c r="G26" s="81">
        <f t="shared" si="1"/>
        <v>2.6666666666666665</v>
      </c>
      <c r="H26" s="44" t="str">
        <f t="shared" si="4"/>
        <v>ดีเยี่ยม</v>
      </c>
      <c r="I26" s="39">
        <v>15</v>
      </c>
      <c r="J26" s="49" t="str">
        <f>ข้อมูลนักเรียน!B19</f>
        <v>เด็กชายกิตติเจริญชัย หงษ์อ่อน</v>
      </c>
      <c r="K26" s="39">
        <v>2</v>
      </c>
      <c r="L26" s="39">
        <v>3</v>
      </c>
      <c r="M26" s="39">
        <v>0</v>
      </c>
      <c r="N26" s="50">
        <f t="shared" si="2"/>
        <v>5</v>
      </c>
      <c r="O26" s="81">
        <f t="shared" si="3"/>
        <v>1.6666666666666667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3</v>
      </c>
      <c r="D27" s="39">
        <v>3</v>
      </c>
      <c r="E27" s="39">
        <v>3</v>
      </c>
      <c r="F27" s="50">
        <f t="shared" si="0"/>
        <v>9</v>
      </c>
      <c r="G27" s="81">
        <f t="shared" si="1"/>
        <v>3</v>
      </c>
      <c r="H27" s="44" t="str">
        <f t="shared" si="4"/>
        <v>ดีเยี่ยม</v>
      </c>
      <c r="I27" s="39">
        <v>16</v>
      </c>
      <c r="J27" s="49" t="str">
        <f>ข้อมูลนักเรียน!B20</f>
        <v>เด็กชายณรงค์ฤทธิ์  ล้อมกระโทก</v>
      </c>
      <c r="K27" s="39">
        <v>2</v>
      </c>
      <c r="L27" s="39">
        <v>3</v>
      </c>
      <c r="M27" s="39">
        <v>0</v>
      </c>
      <c r="N27" s="50">
        <f t="shared" si="2"/>
        <v>5</v>
      </c>
      <c r="O27" s="81">
        <f t="shared" si="3"/>
        <v>1.6666666666666667</v>
      </c>
      <c r="P27" s="44" t="str">
        <f t="shared" si="5"/>
        <v>ดี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39">
        <v>3</v>
      </c>
      <c r="E28" s="39">
        <v>3</v>
      </c>
      <c r="F28" s="50">
        <f t="shared" si="0"/>
        <v>9</v>
      </c>
      <c r="G28" s="81">
        <f t="shared" si="1"/>
        <v>3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เด็กหญิงณัฐนิกา  รังกระโทก</v>
      </c>
      <c r="K28" s="39">
        <v>3</v>
      </c>
      <c r="L28" s="39">
        <v>3</v>
      </c>
      <c r="M28" s="39">
        <v>0</v>
      </c>
      <c r="N28" s="50">
        <f t="shared" si="2"/>
        <v>6</v>
      </c>
      <c r="O28" s="81">
        <f t="shared" si="3"/>
        <v>2</v>
      </c>
      <c r="P28" s="44" t="str">
        <f t="shared" si="5"/>
        <v>ดี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1</v>
      </c>
      <c r="D29" s="39">
        <v>3</v>
      </c>
      <c r="E29" s="39">
        <v>3</v>
      </c>
      <c r="F29" s="50">
        <f t="shared" si="0"/>
        <v>7</v>
      </c>
      <c r="G29" s="81">
        <f t="shared" si="1"/>
        <v>2.3333333333333335</v>
      </c>
      <c r="H29" s="44" t="str">
        <f t="shared" si="4"/>
        <v>ดี</v>
      </c>
      <c r="I29" s="39">
        <v>18</v>
      </c>
      <c r="J29" s="49" t="str">
        <f>ข้อมูลนักเรียน!B22</f>
        <v>เด็กชายพรเพชร  แสงดี</v>
      </c>
      <c r="K29" s="39">
        <v>2</v>
      </c>
      <c r="L29" s="39">
        <v>3</v>
      </c>
      <c r="M29" s="39">
        <v>0</v>
      </c>
      <c r="N29" s="50">
        <f t="shared" si="2"/>
        <v>5</v>
      </c>
      <c r="O29" s="81">
        <f t="shared" si="3"/>
        <v>1.6666666666666667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เด็กชายอภินัท  คำภูมี</v>
      </c>
      <c r="K30" s="39">
        <v>3</v>
      </c>
      <c r="L30" s="39">
        <v>3</v>
      </c>
      <c r="M30" s="39">
        <v>0</v>
      </c>
      <c r="N30" s="50">
        <f t="shared" si="2"/>
        <v>6</v>
      </c>
      <c r="O30" s="81">
        <f t="shared" si="3"/>
        <v>2</v>
      </c>
      <c r="P30" s="44" t="str">
        <f t="shared" si="5"/>
        <v>ดี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1</v>
      </c>
      <c r="D31" s="39">
        <v>2</v>
      </c>
      <c r="E31" s="39">
        <v>3</v>
      </c>
      <c r="F31" s="50">
        <f t="shared" si="0"/>
        <v>6</v>
      </c>
      <c r="G31" s="81">
        <f t="shared" si="1"/>
        <v>2</v>
      </c>
      <c r="H31" s="44" t="str">
        <f t="shared" si="4"/>
        <v>ดี</v>
      </c>
      <c r="I31" s="39">
        <v>20</v>
      </c>
      <c r="J31" s="49" t="str">
        <f>ข้อมูลนักเรียน!B24</f>
        <v>เด็กหญิงอริสา  รสกระโทก</v>
      </c>
      <c r="K31" s="39">
        <v>2</v>
      </c>
      <c r="L31" s="39">
        <v>3</v>
      </c>
      <c r="M31" s="39">
        <v>0</v>
      </c>
      <c r="N31" s="50">
        <f t="shared" si="2"/>
        <v>5</v>
      </c>
      <c r="O31" s="81">
        <f t="shared" si="3"/>
        <v>1.6666666666666667</v>
      </c>
      <c r="P31" s="44" t="str">
        <f t="shared" si="5"/>
        <v>ดี</v>
      </c>
    </row>
    <row r="32" spans="1:16" ht="27.75" customHeight="1" x14ac:dyDescent="0.55000000000000004">
      <c r="A32" s="39">
        <v>21</v>
      </c>
      <c r="B32" s="49"/>
      <c r="C32" s="39"/>
      <c r="D32" s="39"/>
      <c r="E32" s="39"/>
      <c r="F32" s="50"/>
      <c r="G32" s="81"/>
      <c r="H32" s="44"/>
      <c r="I32" s="39"/>
      <c r="J32" s="49"/>
      <c r="K32" s="39"/>
      <c r="L32" s="39"/>
      <c r="M32" s="39"/>
      <c r="N32" s="50"/>
      <c r="O32" s="81"/>
      <c r="P32" s="44"/>
    </row>
    <row r="33" spans="1:16" ht="27.75" customHeight="1" x14ac:dyDescent="0.55000000000000004">
      <c r="A33" s="39">
        <v>22</v>
      </c>
      <c r="B33" s="49"/>
      <c r="C33" s="39"/>
      <c r="D33" s="39"/>
      <c r="E33" s="39"/>
      <c r="F33" s="50"/>
      <c r="G33" s="81"/>
      <c r="H33" s="44"/>
      <c r="I33" s="39"/>
      <c r="J33" s="49"/>
      <c r="K33" s="39"/>
      <c r="L33" s="39"/>
      <c r="M33" s="39"/>
      <c r="N33" s="50"/>
      <c r="O33" s="81"/>
      <c r="P33" s="44"/>
    </row>
    <row r="34" spans="1:16" ht="27.75" customHeight="1" x14ac:dyDescent="0.55000000000000004">
      <c r="A34" s="39">
        <v>23</v>
      </c>
      <c r="B34" s="49"/>
      <c r="C34" s="39"/>
      <c r="D34" s="39"/>
      <c r="E34" s="39"/>
      <c r="F34" s="50"/>
      <c r="G34" s="81"/>
      <c r="H34" s="44"/>
      <c r="I34" s="39"/>
      <c r="J34" s="49"/>
      <c r="K34" s="39"/>
      <c r="L34" s="39"/>
      <c r="M34" s="39"/>
      <c r="N34" s="50"/>
      <c r="O34" s="81"/>
      <c r="P34" s="44"/>
    </row>
    <row r="35" spans="1:16" ht="27.75" customHeight="1" x14ac:dyDescent="0.55000000000000004">
      <c r="A35" s="39">
        <v>24</v>
      </c>
      <c r="B35" s="49"/>
      <c r="C35" s="39"/>
      <c r="D35" s="39"/>
      <c r="E35" s="39"/>
      <c r="F35" s="50"/>
      <c r="G35" s="81"/>
      <c r="H35" s="44"/>
      <c r="I35" s="39"/>
      <c r="J35" s="49"/>
      <c r="K35" s="39"/>
      <c r="L35" s="39"/>
      <c r="M35" s="39"/>
      <c r="N35" s="50"/>
      <c r="O35" s="81"/>
      <c r="P35" s="44"/>
    </row>
    <row r="36" spans="1:16" ht="27.75" customHeight="1" x14ac:dyDescent="0.55000000000000004">
      <c r="A36" s="39">
        <v>25</v>
      </c>
      <c r="B36" s="49"/>
      <c r="C36" s="39"/>
      <c r="D36" s="39"/>
      <c r="E36" s="39"/>
      <c r="F36" s="50"/>
      <c r="G36" s="81"/>
      <c r="H36" s="44"/>
      <c r="I36" s="39"/>
      <c r="J36" s="49"/>
      <c r="K36" s="39"/>
      <c r="L36" s="39"/>
      <c r="M36" s="39"/>
      <c r="N36" s="50"/>
      <c r="O36" s="81"/>
      <c r="P36" s="44"/>
    </row>
    <row r="37" spans="1:16" ht="27.75" customHeight="1" x14ac:dyDescent="0.55000000000000004">
      <c r="A37" s="39">
        <v>26</v>
      </c>
      <c r="B37" s="49"/>
      <c r="C37" s="39"/>
      <c r="D37" s="39"/>
      <c r="E37" s="39"/>
      <c r="F37" s="50"/>
      <c r="G37" s="81"/>
      <c r="H37" s="44"/>
      <c r="I37" s="39"/>
      <c r="J37" s="49"/>
      <c r="K37" s="39"/>
      <c r="L37" s="39"/>
      <c r="M37" s="39"/>
      <c r="N37" s="50"/>
      <c r="O37" s="81"/>
      <c r="P37" s="44"/>
    </row>
    <row r="38" spans="1:16" ht="27.75" customHeight="1" x14ac:dyDescent="0.55000000000000004">
      <c r="A38" s="39">
        <v>27</v>
      </c>
      <c r="B38" s="49"/>
      <c r="C38" s="39"/>
      <c r="D38" s="39"/>
      <c r="E38" s="39"/>
      <c r="F38" s="50"/>
      <c r="G38" s="81"/>
      <c r="H38" s="44"/>
      <c r="I38" s="39"/>
      <c r="J38" s="49"/>
      <c r="K38" s="39"/>
      <c r="L38" s="39"/>
      <c r="M38" s="39"/>
      <c r="N38" s="50"/>
      <c r="O38" s="81"/>
      <c r="P38" s="44"/>
    </row>
    <row r="39" spans="1:16" ht="27.75" customHeight="1" x14ac:dyDescent="0.55000000000000004">
      <c r="A39" s="39">
        <v>28</v>
      </c>
      <c r="B39" s="49"/>
      <c r="C39" s="39"/>
      <c r="D39" s="39"/>
      <c r="E39" s="39"/>
      <c r="F39" s="50"/>
      <c r="G39" s="81"/>
      <c r="H39" s="44"/>
      <c r="I39" s="39"/>
      <c r="J39" s="49"/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/>
      <c r="C40" s="39"/>
      <c r="D40" s="39"/>
      <c r="E40" s="39"/>
      <c r="F40" s="50"/>
      <c r="G40" s="81"/>
      <c r="H40" s="44"/>
      <c r="I40" s="39"/>
      <c r="J40" s="49"/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/>
      <c r="C41" s="39"/>
      <c r="D41" s="39"/>
      <c r="E41" s="39"/>
      <c r="F41" s="50"/>
      <c r="G41" s="81"/>
      <c r="H41" s="44"/>
      <c r="I41" s="39"/>
      <c r="J41" s="49"/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/>
      <c r="C42" s="39"/>
      <c r="D42" s="39"/>
      <c r="E42" s="39"/>
      <c r="F42" s="50"/>
      <c r="G42" s="81"/>
      <c r="H42" s="44"/>
      <c r="I42" s="39"/>
      <c r="J42" s="49"/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0" t="s">
        <v>58</v>
      </c>
      <c r="B44" s="170"/>
      <c r="C44" s="170"/>
      <c r="D44" s="170"/>
      <c r="E44" s="170"/>
      <c r="F44" s="171">
        <f>AVERAGE(G12:G43)</f>
        <v>2.3166666666666669</v>
      </c>
      <c r="G44" s="170"/>
      <c r="H44" s="170"/>
      <c r="I44" s="170" t="s">
        <v>58</v>
      </c>
      <c r="J44" s="170"/>
      <c r="K44" s="170"/>
      <c r="L44" s="170"/>
      <c r="M44" s="170"/>
      <c r="N44" s="171">
        <f>AVERAGE(O12:O43)</f>
        <v>2.2666666666666666</v>
      </c>
      <c r="O44" s="170"/>
      <c r="P44" s="170"/>
    </row>
    <row r="45" spans="1:16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  <c r="I45" s="172" t="s">
        <v>46</v>
      </c>
      <c r="J45" s="172"/>
      <c r="K45" s="172"/>
      <c r="L45" s="172"/>
      <c r="M45" s="172"/>
      <c r="N45" s="172" t="str">
        <f>IF(N44&gt;=2.5,"ดีเยี่ยม",IF(N44&gt;=1.5,"ดี",IF(N44&gt;=1,"ผ่านเกณฑ์",IF(N44&gt;=0,"ไม่ผ่านเกณฑ์"))))</f>
        <v>ดี</v>
      </c>
      <c r="O45" s="172"/>
      <c r="P45" s="172"/>
    </row>
    <row r="46" spans="1:16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7</v>
      </c>
      <c r="I46" s="62"/>
      <c r="J46" s="62"/>
      <c r="K46" s="62"/>
      <c r="L46" s="62"/>
      <c r="M46" s="169" t="s">
        <v>49</v>
      </c>
      <c r="N46" s="169"/>
      <c r="O46" s="169"/>
      <c r="P46" s="57">
        <f>COUNTIF(P12:P43,H54)</f>
        <v>8</v>
      </c>
    </row>
    <row r="47" spans="1:16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13</v>
      </c>
      <c r="I47" s="62"/>
      <c r="J47" s="62"/>
      <c r="K47" s="62"/>
      <c r="L47" s="62"/>
      <c r="M47" s="169" t="s">
        <v>51</v>
      </c>
      <c r="N47" s="169"/>
      <c r="O47" s="169"/>
      <c r="P47" s="57">
        <f>COUNTIF(P12:P43,H55)</f>
        <v>11</v>
      </c>
    </row>
    <row r="48" spans="1:16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0</v>
      </c>
      <c r="I48" s="62"/>
      <c r="J48" s="62"/>
      <c r="K48" s="62"/>
      <c r="L48" s="62"/>
      <c r="M48" s="169" t="s">
        <v>53</v>
      </c>
      <c r="N48" s="169"/>
      <c r="O48" s="169"/>
      <c r="P48" s="57">
        <f>COUNTIF(P12:P43,H56)</f>
        <v>1</v>
      </c>
    </row>
    <row r="49" spans="1:16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0</v>
      </c>
      <c r="I49" s="62"/>
      <c r="J49" s="62"/>
      <c r="K49" s="62"/>
      <c r="L49" s="62"/>
      <c r="M49" s="169" t="s">
        <v>55</v>
      </c>
      <c r="N49" s="169"/>
      <c r="O49" s="169"/>
      <c r="P49" s="57">
        <f>COUNTIF(P12:P43,H57)</f>
        <v>0</v>
      </c>
    </row>
    <row r="51" spans="1:16" x14ac:dyDescent="0.55000000000000004">
      <c r="B51" s="173" t="s">
        <v>59</v>
      </c>
      <c r="C51" s="173"/>
      <c r="E51" s="173" t="s">
        <v>59</v>
      </c>
      <c r="F51" s="173"/>
      <c r="G51" s="173"/>
      <c r="J51" s="173" t="s">
        <v>59</v>
      </c>
      <c r="K51" s="173"/>
      <c r="M51" s="173" t="s">
        <v>59</v>
      </c>
      <c r="N51" s="173"/>
      <c r="O51" s="173"/>
    </row>
    <row r="52" spans="1:16" x14ac:dyDescent="0.55000000000000004">
      <c r="B52" s="128" t="str">
        <f>ข้อมูลพื้นฐาน!D8</f>
        <v>(นางภัทรจิดาภา  กินนารี)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  <c r="J52" s="128" t="str">
        <f>ข้อมูลพื้นฐาน!D8</f>
        <v>(นางภัทรจิดาภา  กินนารี)</v>
      </c>
      <c r="K52" s="128"/>
      <c r="M52" s="128" t="str">
        <f>ข้อมูลพื้นฐาน!D10</f>
        <v>(นายสุนันท์  จงใจกลาง)</v>
      </c>
      <c r="N52" s="128"/>
      <c r="O52" s="128"/>
    </row>
    <row r="53" spans="1:16" x14ac:dyDescent="0.55000000000000004">
      <c r="B53" s="128" t="s">
        <v>20</v>
      </c>
      <c r="C53" s="128"/>
      <c r="E53" s="128" t="s">
        <v>23</v>
      </c>
      <c r="F53" s="128"/>
      <c r="G53" s="128"/>
      <c r="J53" s="128" t="s">
        <v>20</v>
      </c>
      <c r="K53" s="128"/>
      <c r="M53" s="128" t="s">
        <v>23</v>
      </c>
      <c r="N53" s="128"/>
      <c r="O53" s="128"/>
    </row>
    <row r="54" spans="1:16" x14ac:dyDescent="0.55000000000000004">
      <c r="H54" s="1" t="s">
        <v>50</v>
      </c>
    </row>
    <row r="55" spans="1:16" x14ac:dyDescent="0.55000000000000004">
      <c r="H55" s="1" t="s">
        <v>52</v>
      </c>
    </row>
    <row r="56" spans="1:16" x14ac:dyDescent="0.55000000000000004">
      <c r="H56" s="1" t="s">
        <v>54</v>
      </c>
    </row>
    <row r="57" spans="1:16" x14ac:dyDescent="0.55000000000000004">
      <c r="H57" s="1" t="s">
        <v>56</v>
      </c>
    </row>
  </sheetData>
  <mergeCells count="52">
    <mergeCell ref="A1:H1"/>
    <mergeCell ref="I1:P1"/>
    <mergeCell ref="A2:C2"/>
    <mergeCell ref="E2:H2"/>
    <mergeCell ref="I2:K2"/>
    <mergeCell ref="M2:P2"/>
    <mergeCell ref="A3:H3"/>
    <mergeCell ref="I3:P3"/>
    <mergeCell ref="A6:A11"/>
    <mergeCell ref="B6:B11"/>
    <mergeCell ref="C6:C11"/>
    <mergeCell ref="D6:D11"/>
    <mergeCell ref="E6:E11"/>
    <mergeCell ref="F6:F11"/>
    <mergeCell ref="G6:G11"/>
    <mergeCell ref="H6:H11"/>
    <mergeCell ref="O6:O11"/>
    <mergeCell ref="P6:P11"/>
    <mergeCell ref="A44:E44"/>
    <mergeCell ref="F44:H44"/>
    <mergeCell ref="I44:M44"/>
    <mergeCell ref="N44:P44"/>
    <mergeCell ref="I6:I11"/>
    <mergeCell ref="J6:J11"/>
    <mergeCell ref="K6:K11"/>
    <mergeCell ref="L6:L11"/>
    <mergeCell ref="M6:M11"/>
    <mergeCell ref="N6:N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3:C53"/>
    <mergeCell ref="E53:G53"/>
    <mergeCell ref="J53:K53"/>
    <mergeCell ref="M53:O53"/>
    <mergeCell ref="B51:C51"/>
    <mergeCell ref="E51:G51"/>
    <mergeCell ref="J51:K51"/>
    <mergeCell ref="M51:O51"/>
    <mergeCell ref="B52:C52"/>
    <mergeCell ref="E52:G52"/>
    <mergeCell ref="J52:K52"/>
    <mergeCell ref="M52:O52"/>
  </mergeCells>
  <pageMargins left="0.86614173228346458" right="0.55118110236220474" top="0.61" bottom="0.42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57"/>
  <sheetViews>
    <sheetView view="pageBreakPreview" topLeftCell="A28" zoomScale="87" zoomScaleNormal="100" zoomScaleSheetLayoutView="87" workbookViewId="0">
      <selection activeCell="G38" sqref="G38"/>
    </sheetView>
  </sheetViews>
  <sheetFormatPr defaultRowHeight="24" x14ac:dyDescent="0.55000000000000004"/>
  <cols>
    <col min="1" max="1" width="9.375" style="1" customWidth="1"/>
    <col min="2" max="2" width="33.75" style="1" customWidth="1"/>
    <col min="3" max="3" width="16.5" style="1" customWidth="1"/>
    <col min="4" max="4" width="19.375" style="1" customWidth="1"/>
    <col min="5" max="5" width="19.625" style="1" customWidth="1"/>
    <col min="6" max="6" width="15.75" style="1" customWidth="1"/>
    <col min="7" max="7" width="17.25" style="2" customWidth="1"/>
    <col min="8" max="8" width="17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5"/>
      <c r="D2" s="175" t="str">
        <f>ข้อมูลพื้นฐาน!D6</f>
        <v>ปีการศึกษา 2565</v>
      </c>
      <c r="E2" s="175"/>
      <c r="F2" s="75"/>
      <c r="G2" s="75"/>
      <c r="H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</row>
    <row r="4" spans="1:18" x14ac:dyDescent="0.2">
      <c r="A4" s="74" t="s">
        <v>94</v>
      </c>
      <c r="B4" s="74"/>
      <c r="C4" s="74"/>
      <c r="D4" s="74"/>
      <c r="E4" s="74"/>
      <c r="F4" s="74"/>
      <c r="G4" s="74"/>
      <c r="H4" s="74"/>
    </row>
    <row r="5" spans="1:18" x14ac:dyDescent="0.2">
      <c r="A5" s="61" t="s">
        <v>101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45" t="s">
        <v>43</v>
      </c>
      <c r="B6" s="146" t="s">
        <v>27</v>
      </c>
      <c r="C6" s="139" t="s">
        <v>102</v>
      </c>
      <c r="D6" s="139" t="s">
        <v>103</v>
      </c>
      <c r="E6" s="139" t="s">
        <v>104</v>
      </c>
      <c r="F6" s="136" t="s">
        <v>44</v>
      </c>
      <c r="G6" s="137" t="s">
        <v>45</v>
      </c>
      <c r="H6" s="138" t="s">
        <v>46</v>
      </c>
    </row>
    <row r="7" spans="1:18" ht="24.6" customHeight="1" x14ac:dyDescent="0.2">
      <c r="A7" s="145"/>
      <c r="B7" s="146"/>
      <c r="C7" s="139"/>
      <c r="D7" s="139"/>
      <c r="E7" s="139"/>
      <c r="F7" s="136"/>
      <c r="G7" s="137"/>
      <c r="H7" s="138"/>
    </row>
    <row r="8" spans="1:18" ht="24.6" customHeight="1" x14ac:dyDescent="0.2">
      <c r="A8" s="145"/>
      <c r="B8" s="146"/>
      <c r="C8" s="139"/>
      <c r="D8" s="139"/>
      <c r="E8" s="139"/>
      <c r="F8" s="136"/>
      <c r="G8" s="137"/>
      <c r="H8" s="138"/>
    </row>
    <row r="9" spans="1:18" ht="24.6" customHeight="1" x14ac:dyDescent="0.2">
      <c r="A9" s="145"/>
      <c r="B9" s="146"/>
      <c r="C9" s="139"/>
      <c r="D9" s="139"/>
      <c r="E9" s="139"/>
      <c r="F9" s="136"/>
      <c r="G9" s="137"/>
      <c r="H9" s="138"/>
    </row>
    <row r="10" spans="1:18" ht="24.6" customHeight="1" x14ac:dyDescent="0.2">
      <c r="A10" s="145"/>
      <c r="B10" s="146"/>
      <c r="C10" s="139"/>
      <c r="D10" s="139"/>
      <c r="E10" s="139"/>
      <c r="F10" s="136"/>
      <c r="G10" s="137"/>
      <c r="H10" s="138"/>
    </row>
    <row r="11" spans="1:18" ht="24.6" customHeight="1" x14ac:dyDescent="0.2">
      <c r="A11" s="145"/>
      <c r="B11" s="146"/>
      <c r="C11" s="139"/>
      <c r="D11" s="139"/>
      <c r="E11" s="139"/>
      <c r="F11" s="136"/>
      <c r="G11" s="137"/>
      <c r="H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4 ตัวชี้วัดข้อที 3'!C12+'สมรรถนะที่ 4 ตัวชี้วัดข้อที 3'!K12)/2</f>
        <v>1</v>
      </c>
      <c r="D12" s="39">
        <f>('สมรรถนะที่ 4 ตัวชี้วัดข้อที 3'!D12+'สมรรถนะที่ 4 ตัวชี้วัดข้อที 3'!L12)/2</f>
        <v>2</v>
      </c>
      <c r="E12" s="39">
        <f>('สมรรถนะที่ 4 ตัวชี้วัดข้อที 3'!E12+'สมรรถนะที่ 4 ตัวชี้วัดข้อที 3'!M12)/2</f>
        <v>3</v>
      </c>
      <c r="F12" s="50">
        <f>('สมรรถนะที่ 4 ตัวชี้วัดข้อที 3'!F12+'สมรรถนะที่ 4 ตัวชี้วัดข้อที 3'!N12)/2</f>
        <v>6</v>
      </c>
      <c r="G12" s="81">
        <f>('สมรรถนะที่ 4 ตัวชี้วัดข้อที 3'!G12+'สมรรถนะที่ 4 ตัวชี้วัดข้อที 3'!O12)/2</f>
        <v>2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4 ตัวชี้วัดข้อที 3'!C13+'สมรรถนะที่ 4 ตัวชี้วัดข้อที 3'!K13)/2</f>
        <v>1</v>
      </c>
      <c r="D13" s="39">
        <f>('สมรรถนะที่ 4 ตัวชี้วัดข้อที 3'!D13+'สมรรถนะที่ 4 ตัวชี้วัดข้อที 3'!L13)/2</f>
        <v>2</v>
      </c>
      <c r="E13" s="39">
        <f>('สมรรถนะที่ 4 ตัวชี้วัดข้อที 3'!E13+'สมรรถนะที่ 4 ตัวชี้วัดข้อที 3'!M13)/2</f>
        <v>3</v>
      </c>
      <c r="F13" s="50">
        <f>('สมรรถนะที่ 4 ตัวชี้วัดข้อที 3'!F13+'สมรรถนะที่ 4 ตัวชี้วัดข้อที 3'!N13)/2</f>
        <v>6</v>
      </c>
      <c r="G13" s="81">
        <f>('สมรรถนะที่ 4 ตัวชี้วัดข้อที 3'!G13+'สมรรถนะที่ 4 ตัวชี้วัดข้อที 3'!O13)/2</f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4 ตัวชี้วัดข้อที 3'!C14+'สมรรถนะที่ 4 ตัวชี้วัดข้อที 3'!K14)/2</f>
        <v>3</v>
      </c>
      <c r="D14" s="39">
        <f>('สมรรถนะที่ 4 ตัวชี้วัดข้อที 3'!D14+'สมรรถนะที่ 4 ตัวชี้วัดข้อที 3'!L14)/2</f>
        <v>3</v>
      </c>
      <c r="E14" s="39">
        <f>('สมรรถนะที่ 4 ตัวชี้วัดข้อที 3'!E14+'สมรรถนะที่ 4 ตัวชี้วัดข้อที 3'!M14)/2</f>
        <v>3</v>
      </c>
      <c r="F14" s="50">
        <f>('สมรรถนะที่ 4 ตัวชี้วัดข้อที 3'!F14+'สมรรถนะที่ 4 ตัวชี้วัดข้อที 3'!N14)/2</f>
        <v>9</v>
      </c>
      <c r="G14" s="81">
        <f>('สมรรถนะที่ 4 ตัวชี้วัดข้อที 3'!G14+'สมรรถนะที่ 4 ตัวชี้วัดข้อที 3'!O14)/2</f>
        <v>3</v>
      </c>
      <c r="H14" s="44" t="str">
        <f t="shared" ref="H14:H43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4 ตัวชี้วัดข้อที 3'!C15+'สมรรถนะที่ 4 ตัวชี้วัดข้อที 3'!K15)/2</f>
        <v>3</v>
      </c>
      <c r="D15" s="39">
        <f>('สมรรถนะที่ 4 ตัวชี้วัดข้อที 3'!D15+'สมรรถนะที่ 4 ตัวชี้วัดข้อที 3'!L15)/2</f>
        <v>3</v>
      </c>
      <c r="E15" s="39">
        <f>('สมรรถนะที่ 4 ตัวชี้วัดข้อที 3'!E15+'สมรรถนะที่ 4 ตัวชี้วัดข้อที 3'!M15)/2</f>
        <v>3</v>
      </c>
      <c r="F15" s="50">
        <f>('สมรรถนะที่ 4 ตัวชี้วัดข้อที 3'!F15+'สมรรถนะที่ 4 ตัวชี้วัดข้อที 3'!N15)/2</f>
        <v>9</v>
      </c>
      <c r="G15" s="81">
        <f>('สมรรถนะที่ 4 ตัวชี้วัดข้อที 3'!G15+'สมรรถนะที่ 4 ตัวชี้วัดข้อที 3'!O15)/2</f>
        <v>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4 ตัวชี้วัดข้อที 3'!C16+'สมรรถนะที่ 4 ตัวชี้วัดข้อที 3'!K16)/2</f>
        <v>3</v>
      </c>
      <c r="D16" s="39">
        <f>('สมรรถนะที่ 4 ตัวชี้วัดข้อที 3'!D16+'สมรรถนะที่ 4 ตัวชี้วัดข้อที 3'!L16)/2</f>
        <v>3</v>
      </c>
      <c r="E16" s="39">
        <f>('สมรรถนะที่ 4 ตัวชี้วัดข้อที 3'!E16+'สมรรถนะที่ 4 ตัวชี้วัดข้อที 3'!M16)/2</f>
        <v>3</v>
      </c>
      <c r="F16" s="50">
        <f>('สมรรถนะที่ 4 ตัวชี้วัดข้อที 3'!F16+'สมรรถนะที่ 4 ตัวชี้วัดข้อที 3'!N16)/2</f>
        <v>9</v>
      </c>
      <c r="G16" s="81">
        <f>('สมรรถนะที่ 4 ตัวชี้วัดข้อที 3'!G16+'สมรรถนะที่ 4 ตัวชี้วัดข้อที 3'!O16)/2</f>
        <v>3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4 ตัวชี้วัดข้อที 3'!C17+'สมรรถนะที่ 4 ตัวชี้วัดข้อที 3'!K17)/2</f>
        <v>2</v>
      </c>
      <c r="D17" s="39">
        <f>('สมรรถนะที่ 4 ตัวชี้วัดข้อที 3'!D17+'สมรรถนะที่ 4 ตัวชี้วัดข้อที 3'!L17)/2</f>
        <v>2</v>
      </c>
      <c r="E17" s="39">
        <f>('สมรรถนะที่ 4 ตัวชี้วัดข้อที 3'!E17+'สมรรถนะที่ 4 ตัวชี้วัดข้อที 3'!M17)/2</f>
        <v>3</v>
      </c>
      <c r="F17" s="50">
        <f>('สมรรถนะที่ 4 ตัวชี้วัดข้อที 3'!F17+'สมรรถนะที่ 4 ตัวชี้วัดข้อที 3'!N17)/2</f>
        <v>7</v>
      </c>
      <c r="G17" s="81">
        <f>('สมรรถนะที่ 4 ตัวชี้วัดข้อที 3'!G17+'สมรรถนะที่ 4 ตัวชี้วัดข้อที 3'!O17)/2</f>
        <v>2.333333333333333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4 ตัวชี้วัดข้อที 3'!C18+'สมรรถนะที่ 4 ตัวชี้วัดข้อที 3'!K18)/2</f>
        <v>2</v>
      </c>
      <c r="D18" s="39">
        <f>('สมรรถนะที่ 4 ตัวชี้วัดข้อที 3'!D18+'สมรรถนะที่ 4 ตัวชี้วัดข้อที 3'!L18)/2</f>
        <v>2.5</v>
      </c>
      <c r="E18" s="39">
        <f>('สมรรถนะที่ 4 ตัวชี้วัดข้อที 3'!E18+'สมรรถนะที่ 4 ตัวชี้วัดข้อที 3'!M18)/2</f>
        <v>3</v>
      </c>
      <c r="F18" s="50">
        <f>('สมรรถนะที่ 4 ตัวชี้วัดข้อที 3'!F18+'สมรรถนะที่ 4 ตัวชี้วัดข้อที 3'!N18)/2</f>
        <v>7.5</v>
      </c>
      <c r="G18" s="81">
        <f>('สมรรถนะที่ 4 ตัวชี้วัดข้อที 3'!G18+'สมรรถนะที่ 4 ตัวชี้วัดข้อที 3'!O18)/2</f>
        <v>2.5</v>
      </c>
      <c r="H18" s="44" t="str">
        <f t="shared" si="0"/>
        <v>ดีเยี่ยม</v>
      </c>
    </row>
    <row r="19" spans="1:8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4 ตัวชี้วัดข้อที 3'!C19+'สมรรถนะที่ 4 ตัวชี้วัดข้อที 3'!K19)/2</f>
        <v>1</v>
      </c>
      <c r="D19" s="39">
        <f>('สมรรถนะที่ 4 ตัวชี้วัดข้อที 3'!D19+'สมรรถนะที่ 4 ตัวชี้วัดข้อที 3'!L19)/2</f>
        <v>2</v>
      </c>
      <c r="E19" s="39">
        <f>('สมรรถนะที่ 4 ตัวชี้วัดข้อที 3'!E19+'สมรรถนะที่ 4 ตัวชี้วัดข้อที 3'!M19)/2</f>
        <v>3</v>
      </c>
      <c r="F19" s="50">
        <f>('สมรรถนะที่ 4 ตัวชี้วัดข้อที 3'!F19+'สมรรถนะที่ 4 ตัวชี้วัดข้อที 3'!N19)/2</f>
        <v>6</v>
      </c>
      <c r="G19" s="81">
        <f>('สมรรถนะที่ 4 ตัวชี้วัดข้อที 3'!G19+'สมรรถนะที่ 4 ตัวชี้วัดข้อที 3'!O19)/2</f>
        <v>2</v>
      </c>
      <c r="H19" s="44" t="str">
        <f t="shared" si="0"/>
        <v>ดี</v>
      </c>
    </row>
    <row r="20" spans="1:8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4 ตัวชี้วัดข้อที 3'!C20+'สมรรถนะที่ 4 ตัวชี้วัดข้อที 3'!K20)/2</f>
        <v>2</v>
      </c>
      <c r="D20" s="39">
        <f>('สมรรถนะที่ 4 ตัวชี้วัดข้อที 3'!D20+'สมรรถนะที่ 4 ตัวชี้วัดข้อที 3'!L20)/2</f>
        <v>2.5</v>
      </c>
      <c r="E20" s="39">
        <f>('สมรรถนะที่ 4 ตัวชี้วัดข้อที 3'!E20+'สมรรถนะที่ 4 ตัวชี้วัดข้อที 3'!M20)/2</f>
        <v>3</v>
      </c>
      <c r="F20" s="50">
        <f>('สมรรถนะที่ 4 ตัวชี้วัดข้อที 3'!F20+'สมรรถนะที่ 4 ตัวชี้วัดข้อที 3'!N20)/2</f>
        <v>7.5</v>
      </c>
      <c r="G20" s="81">
        <f>('สมรรถนะที่ 4 ตัวชี้วัดข้อที 3'!G20+'สมรรถนะที่ 4 ตัวชี้วัดข้อที 3'!O20)/2</f>
        <v>2.5</v>
      </c>
      <c r="H20" s="44" t="str">
        <f t="shared" si="0"/>
        <v>ดีเยี่ยม</v>
      </c>
    </row>
    <row r="21" spans="1:8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4 ตัวชี้วัดข้อที 3'!C21+'สมรรถนะที่ 4 ตัวชี้วัดข้อที 3'!K21)/2</f>
        <v>2</v>
      </c>
      <c r="D21" s="39">
        <f>('สมรรถนะที่ 4 ตัวชี้วัดข้อที 3'!D21+'สมรรถนะที่ 4 ตัวชี้วัดข้อที 3'!L21)/2</f>
        <v>2.5</v>
      </c>
      <c r="E21" s="39">
        <f>('สมรรถนะที่ 4 ตัวชี้วัดข้อที 3'!E21+'สมรรถนะที่ 4 ตัวชี้วัดข้อที 3'!M21)/2</f>
        <v>3</v>
      </c>
      <c r="F21" s="50">
        <f>('สมรรถนะที่ 4 ตัวชี้วัดข้อที 3'!F21+'สมรรถนะที่ 4 ตัวชี้วัดข้อที 3'!N21)/2</f>
        <v>7.5</v>
      </c>
      <c r="G21" s="81">
        <f>('สมรรถนะที่ 4 ตัวชี้วัดข้อที 3'!G21+'สมรรถนะที่ 4 ตัวชี้วัดข้อที 3'!O21)/2</f>
        <v>2.5</v>
      </c>
      <c r="H21" s="44" t="str">
        <f t="shared" si="0"/>
        <v>ดีเยี่ยม</v>
      </c>
    </row>
    <row r="22" spans="1:8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4 ตัวชี้วัดข้อที 3'!C22+'สมรรถนะที่ 4 ตัวชี้วัดข้อที 3'!K22)/2</f>
        <v>2</v>
      </c>
      <c r="D22" s="39">
        <f>('สมรรถนะที่ 4 ตัวชี้วัดข้อที 3'!D22+'สมรรถนะที่ 4 ตัวชี้วัดข้อที 3'!L22)/2</f>
        <v>2.5</v>
      </c>
      <c r="E22" s="39">
        <f>('สมรรถนะที่ 4 ตัวชี้วัดข้อที 3'!E22+'สมรรถนะที่ 4 ตัวชี้วัดข้อที 3'!M22)/2</f>
        <v>3</v>
      </c>
      <c r="F22" s="50">
        <f>('สมรรถนะที่ 4 ตัวชี้วัดข้อที 3'!F22+'สมรรถนะที่ 4 ตัวชี้วัดข้อที 3'!N22)/2</f>
        <v>7.5</v>
      </c>
      <c r="G22" s="81">
        <f>('สมรรถนะที่ 4 ตัวชี้วัดข้อที 3'!G22+'สมรรถนะที่ 4 ตัวชี้วัดข้อที 3'!O22)/2</f>
        <v>2.5</v>
      </c>
      <c r="H22" s="44" t="str">
        <f t="shared" si="0"/>
        <v>ดีเยี่ยม</v>
      </c>
    </row>
    <row r="23" spans="1:8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4 ตัวชี้วัดข้อที 3'!C23+'สมรรถนะที่ 4 ตัวชี้วัดข้อที 3'!K23)/2</f>
        <v>1</v>
      </c>
      <c r="D23" s="39">
        <f>('สมรรถนะที่ 4 ตัวชี้วัดข้อที 3'!D23+'สมรรถนะที่ 4 ตัวชี้วัดข้อที 3'!L23)/2</f>
        <v>2</v>
      </c>
      <c r="E23" s="39">
        <f>('สมรรถนะที่ 4 ตัวชี้วัดข้อที 3'!E23+'สมรรถนะที่ 4 ตัวชี้วัดข้อที 3'!M23)/2</f>
        <v>3</v>
      </c>
      <c r="F23" s="50">
        <f>('สมรรถนะที่ 4 ตัวชี้วัดข้อที 3'!F23+'สมรรถนะที่ 4 ตัวชี้วัดข้อที 3'!N23)/2</f>
        <v>6</v>
      </c>
      <c r="G23" s="81">
        <f>('สมรรถนะที่ 4 ตัวชี้วัดข้อที 3'!G23+'สมรรถนะที่ 4 ตัวชี้วัดข้อที 3'!O23)/2</f>
        <v>2</v>
      </c>
      <c r="H23" s="44" t="str">
        <f t="shared" si="0"/>
        <v>ดี</v>
      </c>
    </row>
    <row r="24" spans="1:8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4 ตัวชี้วัดข้อที 3'!C24+'สมรรถนะที่ 4 ตัวชี้วัดข้อที 3'!K24)/2</f>
        <v>1</v>
      </c>
      <c r="D24" s="39">
        <f>('สมรรถนะที่ 4 ตัวชี้วัดข้อที 3'!D24+'สมรรถนะที่ 4 ตัวชี้วัดข้อที 3'!L24)/2</f>
        <v>2</v>
      </c>
      <c r="E24" s="39">
        <f>('สมรรถนะที่ 4 ตัวชี้วัดข้อที 3'!E24+'สมรรถนะที่ 4 ตัวชี้วัดข้อที 3'!M24)/2</f>
        <v>2</v>
      </c>
      <c r="F24" s="50">
        <f>('สมรรถนะที่ 4 ตัวชี้วัดข้อที 3'!F24+'สมรรถนะที่ 4 ตัวชี้วัดข้อที 3'!N24)/2</f>
        <v>5</v>
      </c>
      <c r="G24" s="81">
        <f>('สมรรถนะที่ 4 ตัวชี้วัดข้อที 3'!G24+'สมรรถนะที่ 4 ตัวชี้วัดข้อที 3'!O24)/2</f>
        <v>1.6666666666666667</v>
      </c>
      <c r="H24" s="44" t="str">
        <f t="shared" si="0"/>
        <v>ดี</v>
      </c>
    </row>
    <row r="25" spans="1:8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4 ตัวชี้วัดข้อที 3'!C25+'สมรรถนะที่ 4 ตัวชี้วัดข้อที 3'!K25)/2</f>
        <v>1</v>
      </c>
      <c r="D25" s="39">
        <f>('สมรรถนะที่ 4 ตัวชี้วัดข้อที 3'!D25+'สมรรถนะที่ 4 ตัวชี้วัดข้อที 3'!L25)/2</f>
        <v>2</v>
      </c>
      <c r="E25" s="39">
        <f>('สมรรถนะที่ 4 ตัวชี้วัดข้อที 3'!E25+'สมรรถนะที่ 4 ตัวชี้วัดข้อที 3'!M25)/2</f>
        <v>1.5</v>
      </c>
      <c r="F25" s="50">
        <f>('สมรรถนะที่ 4 ตัวชี้วัดข้อที 3'!F25+'สมรรถนะที่ 4 ตัวชี้วัดข้อที 3'!N25)/2</f>
        <v>4.5</v>
      </c>
      <c r="G25" s="81">
        <f>('สมรรถนะที่ 4 ตัวชี้วัดข้อที 3'!G25+'สมรรถนะที่ 4 ตัวชี้วัดข้อที 3'!O25)/2</f>
        <v>1.5</v>
      </c>
      <c r="H25" s="44" t="str">
        <f t="shared" si="0"/>
        <v>ดี</v>
      </c>
    </row>
    <row r="26" spans="1:8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4 ตัวชี้วัดข้อที 3'!C26+'สมรรถนะที่ 4 ตัวชี้วัดข้อที 3'!K26)/2</f>
        <v>2</v>
      </c>
      <c r="D26" s="39">
        <f>('สมรรถนะที่ 4 ตัวชี้วัดข้อที 3'!D26+'สมรรถนะที่ 4 ตัวชี้วัดข้อที 3'!L26)/2</f>
        <v>3</v>
      </c>
      <c r="E26" s="39">
        <f>('สมรรถนะที่ 4 ตัวชี้วัดข้อที 3'!E26+'สมรรถนะที่ 4 ตัวชี้วัดข้อที 3'!M26)/2</f>
        <v>1.5</v>
      </c>
      <c r="F26" s="50">
        <f>('สมรรถนะที่ 4 ตัวชี้วัดข้อที 3'!F26+'สมรรถนะที่ 4 ตัวชี้วัดข้อที 3'!N26)/2</f>
        <v>6.5</v>
      </c>
      <c r="G26" s="81">
        <f>('สมรรถนะที่ 4 ตัวชี้วัดข้อที 3'!G26+'สมรรถนะที่ 4 ตัวชี้วัดข้อที 3'!O26)/2</f>
        <v>2.1666666666666665</v>
      </c>
      <c r="H26" s="44" t="str">
        <f t="shared" si="0"/>
        <v>ดี</v>
      </c>
    </row>
    <row r="27" spans="1:8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4 ตัวชี้วัดข้อที 3'!C27+'สมรรถนะที่ 4 ตัวชี้วัดข้อที 3'!K27)/2</f>
        <v>2.5</v>
      </c>
      <c r="D27" s="39">
        <f>('สมรรถนะที่ 4 ตัวชี้วัดข้อที 3'!D27+'สมรรถนะที่ 4 ตัวชี้วัดข้อที 3'!L27)/2</f>
        <v>3</v>
      </c>
      <c r="E27" s="39">
        <f>('สมรรถนะที่ 4 ตัวชี้วัดข้อที 3'!E27+'สมรรถนะที่ 4 ตัวชี้วัดข้อที 3'!M27)/2</f>
        <v>1.5</v>
      </c>
      <c r="F27" s="50">
        <f>('สมรรถนะที่ 4 ตัวชี้วัดข้อที 3'!F27+'สมรรถนะที่ 4 ตัวชี้วัดข้อที 3'!N27)/2</f>
        <v>7</v>
      </c>
      <c r="G27" s="81">
        <f>('สมรรถนะที่ 4 ตัวชี้วัดข้อที 3'!G27+'สมรรถนะที่ 4 ตัวชี้วัดข้อที 3'!O27)/2</f>
        <v>2.3333333333333335</v>
      </c>
      <c r="H27" s="44" t="str">
        <f t="shared" si="0"/>
        <v>ดี</v>
      </c>
    </row>
    <row r="28" spans="1:8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4 ตัวชี้วัดข้อที 3'!C28+'สมรรถนะที่ 4 ตัวชี้วัดข้อที 3'!K28)/2</f>
        <v>3</v>
      </c>
      <c r="D28" s="39">
        <f>('สมรรถนะที่ 4 ตัวชี้วัดข้อที 3'!D28+'สมรรถนะที่ 4 ตัวชี้วัดข้อที 3'!L28)/2</f>
        <v>3</v>
      </c>
      <c r="E28" s="39">
        <f>('สมรรถนะที่ 4 ตัวชี้วัดข้อที 3'!E28+'สมรรถนะที่ 4 ตัวชี้วัดข้อที 3'!M28)/2</f>
        <v>1.5</v>
      </c>
      <c r="F28" s="50">
        <f>('สมรรถนะที่ 4 ตัวชี้วัดข้อที 3'!F28+'สมรรถนะที่ 4 ตัวชี้วัดข้อที 3'!N28)/2</f>
        <v>7.5</v>
      </c>
      <c r="G28" s="81">
        <f>('สมรรถนะที่ 4 ตัวชี้วัดข้อที 3'!G28+'สมรรถนะที่ 4 ตัวชี้วัดข้อที 3'!O28)/2</f>
        <v>2.5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4 ตัวชี้วัดข้อที 3'!C29+'สมรรถนะที่ 4 ตัวชี้วัดข้อที 3'!K29)/2</f>
        <v>1.5</v>
      </c>
      <c r="D29" s="39">
        <f>('สมรรถนะที่ 4 ตัวชี้วัดข้อที 3'!D29+'สมรรถนะที่ 4 ตัวชี้วัดข้อที 3'!L29)/2</f>
        <v>3</v>
      </c>
      <c r="E29" s="39">
        <f>('สมรรถนะที่ 4 ตัวชี้วัดข้อที 3'!E29+'สมรรถนะที่ 4 ตัวชี้วัดข้อที 3'!M29)/2</f>
        <v>1.5</v>
      </c>
      <c r="F29" s="50">
        <f>('สมรรถนะที่ 4 ตัวชี้วัดข้อที 3'!F29+'สมรรถนะที่ 4 ตัวชี้วัดข้อที 3'!N29)/2</f>
        <v>6</v>
      </c>
      <c r="G29" s="81">
        <f>('สมรรถนะที่ 4 ตัวชี้วัดข้อที 3'!G29+'สมรรถนะที่ 4 ตัวชี้วัดข้อที 3'!O29)/2</f>
        <v>2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4 ตัวชี้วัดข้อที 3'!C30+'สมรรถนะที่ 4 ตัวชี้วัดข้อที 3'!K30)/2</f>
        <v>3</v>
      </c>
      <c r="D30" s="39">
        <f>('สมรรถนะที่ 4 ตัวชี้วัดข้อที 3'!D30+'สมรรถนะที่ 4 ตัวชี้วัดข้อที 3'!L30)/2</f>
        <v>3</v>
      </c>
      <c r="E30" s="39">
        <f>('สมรรถนะที่ 4 ตัวชี้วัดข้อที 3'!E30+'สมรรถนะที่ 4 ตัวชี้วัดข้อที 3'!M30)/2</f>
        <v>1.5</v>
      </c>
      <c r="F30" s="50">
        <f>('สมรรถนะที่ 4 ตัวชี้วัดข้อที 3'!F30+'สมรรถนะที่ 4 ตัวชี้วัดข้อที 3'!N30)/2</f>
        <v>7.5</v>
      </c>
      <c r="G30" s="81">
        <f>('สมรรถนะที่ 4 ตัวชี้วัดข้อที 3'!G30+'สมรรถนะที่ 4 ตัวชี้วัดข้อที 3'!O30)/2</f>
        <v>2.5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4 ตัวชี้วัดข้อที 3'!C31+'สมรรถนะที่ 4 ตัวชี้วัดข้อที 3'!K31)/2</f>
        <v>1.5</v>
      </c>
      <c r="D31" s="39">
        <f>('สมรรถนะที่ 4 ตัวชี้วัดข้อที 3'!D31+'สมรรถนะที่ 4 ตัวชี้วัดข้อที 3'!L31)/2</f>
        <v>2.5</v>
      </c>
      <c r="E31" s="39">
        <f>('สมรรถนะที่ 4 ตัวชี้วัดข้อที 3'!E31+'สมรรถนะที่ 4 ตัวชี้วัดข้อที 3'!M31)/2</f>
        <v>1.5</v>
      </c>
      <c r="F31" s="50">
        <f>('สมรรถนะที่ 4 ตัวชี้วัดข้อที 3'!F31+'สมรรถนะที่ 4 ตัวชี้วัดข้อที 3'!N31)/2</f>
        <v>5.5</v>
      </c>
      <c r="G31" s="81">
        <f>('สมรรถนะที่ 4 ตัวชี้วัดข้อที 3'!G31+'สมรรถนะที่ 4 ตัวชี้วัดข้อที 3'!O31)/2</f>
        <v>1.8333333333333335</v>
      </c>
      <c r="H31" s="44" t="str">
        <f t="shared" si="0"/>
        <v>ดี</v>
      </c>
    </row>
    <row r="32" spans="1:8" x14ac:dyDescent="0.2">
      <c r="A32" s="39">
        <v>21</v>
      </c>
      <c r="B32" s="49"/>
      <c r="C32" s="39"/>
      <c r="D32" s="39"/>
      <c r="E32" s="39"/>
      <c r="F32" s="50"/>
      <c r="G32" s="81"/>
      <c r="H32" s="44"/>
    </row>
    <row r="33" spans="1:8" x14ac:dyDescent="0.2">
      <c r="A33" s="39">
        <v>22</v>
      </c>
      <c r="B33" s="49"/>
      <c r="C33" s="39"/>
      <c r="D33" s="39"/>
      <c r="E33" s="39"/>
      <c r="F33" s="50"/>
      <c r="G33" s="81"/>
      <c r="H33" s="44"/>
    </row>
    <row r="34" spans="1:8" x14ac:dyDescent="0.2">
      <c r="A34" s="39">
        <v>23</v>
      </c>
      <c r="B34" s="49"/>
      <c r="C34" s="39"/>
      <c r="D34" s="39"/>
      <c r="E34" s="39"/>
      <c r="F34" s="50"/>
      <c r="G34" s="81"/>
      <c r="H34" s="44"/>
    </row>
    <row r="35" spans="1:8" x14ac:dyDescent="0.2">
      <c r="A35" s="39">
        <v>24</v>
      </c>
      <c r="B35" s="49"/>
      <c r="C35" s="39"/>
      <c r="D35" s="39"/>
      <c r="E35" s="39"/>
      <c r="F35" s="50"/>
      <c r="G35" s="81"/>
      <c r="H35" s="44"/>
    </row>
    <row r="36" spans="1:8" x14ac:dyDescent="0.2">
      <c r="A36" s="39">
        <v>25</v>
      </c>
      <c r="B36" s="49"/>
      <c r="C36" s="39"/>
      <c r="D36" s="39"/>
      <c r="E36" s="39"/>
      <c r="F36" s="50"/>
      <c r="G36" s="81"/>
      <c r="H36" s="44"/>
    </row>
    <row r="37" spans="1:8" x14ac:dyDescent="0.2">
      <c r="A37" s="39">
        <v>26</v>
      </c>
      <c r="B37" s="49"/>
      <c r="C37" s="39"/>
      <c r="D37" s="39"/>
      <c r="E37" s="39"/>
      <c r="F37" s="50"/>
      <c r="G37" s="81"/>
      <c r="H37" s="44"/>
    </row>
    <row r="38" spans="1:8" x14ac:dyDescent="0.2">
      <c r="A38" s="39">
        <v>27</v>
      </c>
      <c r="B38" s="49"/>
      <c r="C38" s="39"/>
      <c r="D38" s="39"/>
      <c r="E38" s="39"/>
      <c r="F38" s="50"/>
      <c r="G38" s="81"/>
      <c r="H38" s="44"/>
    </row>
    <row r="39" spans="1:8" x14ac:dyDescent="0.2">
      <c r="A39" s="39">
        <v>28</v>
      </c>
      <c r="B39" s="49"/>
      <c r="C39" s="39"/>
      <c r="D39" s="39"/>
      <c r="E39" s="39"/>
      <c r="F39" s="50"/>
      <c r="G39" s="81"/>
      <c r="H39" s="44"/>
    </row>
    <row r="40" spans="1:8" x14ac:dyDescent="0.2">
      <c r="A40" s="39">
        <v>29</v>
      </c>
      <c r="B40" s="49"/>
      <c r="C40" s="39"/>
      <c r="D40" s="39"/>
      <c r="E40" s="39"/>
      <c r="F40" s="50"/>
      <c r="G40" s="81"/>
      <c r="H40" s="44"/>
    </row>
    <row r="41" spans="1:8" x14ac:dyDescent="0.2">
      <c r="A41" s="39">
        <v>30</v>
      </c>
      <c r="B41" s="49"/>
      <c r="C41" s="39"/>
      <c r="D41" s="39"/>
      <c r="E41" s="39"/>
      <c r="F41" s="50"/>
      <c r="G41" s="81"/>
      <c r="H41" s="44"/>
    </row>
    <row r="42" spans="1:8" x14ac:dyDescent="0.2">
      <c r="A42" s="39">
        <v>31</v>
      </c>
      <c r="B42" s="49"/>
      <c r="C42" s="39"/>
      <c r="D42" s="39"/>
      <c r="E42" s="39"/>
      <c r="F42" s="50"/>
      <c r="G42" s="81"/>
      <c r="H42" s="44"/>
    </row>
    <row r="43" spans="1:8" x14ac:dyDescent="0.2">
      <c r="A43" s="39">
        <v>32</v>
      </c>
      <c r="B43" s="49"/>
      <c r="C43" s="39"/>
      <c r="D43" s="39"/>
      <c r="E43" s="39"/>
      <c r="F43" s="50"/>
      <c r="G43" s="81"/>
      <c r="H43" s="44"/>
    </row>
    <row r="44" spans="1:8" x14ac:dyDescent="0.55000000000000004">
      <c r="A44" s="170" t="s">
        <v>58</v>
      </c>
      <c r="B44" s="170"/>
      <c r="C44" s="170"/>
      <c r="D44" s="170"/>
      <c r="E44" s="170"/>
      <c r="F44" s="171">
        <f>AVERAGE(G12:G43)</f>
        <v>2.291666666666667</v>
      </c>
      <c r="G44" s="170"/>
      <c r="H44" s="170"/>
    </row>
    <row r="45" spans="1:8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</row>
    <row r="46" spans="1:8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9</v>
      </c>
    </row>
    <row r="47" spans="1:8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11</v>
      </c>
    </row>
    <row r="48" spans="1:8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0</v>
      </c>
    </row>
    <row r="49" spans="1:8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0</v>
      </c>
    </row>
    <row r="51" spans="1:8" x14ac:dyDescent="0.55000000000000004">
      <c r="B51" s="173" t="s">
        <v>59</v>
      </c>
      <c r="C51" s="173"/>
      <c r="E51" s="173" t="s">
        <v>59</v>
      </c>
      <c r="F51" s="173"/>
      <c r="G51" s="173"/>
    </row>
    <row r="52" spans="1:8" x14ac:dyDescent="0.55000000000000004">
      <c r="B52" s="128" t="str">
        <f>ข้อมูลพื้นฐาน!D8</f>
        <v>(นางภัทรจิดาภา  กินนารี)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</row>
    <row r="53" spans="1:8" x14ac:dyDescent="0.55000000000000004">
      <c r="B53" s="128" t="s">
        <v>20</v>
      </c>
      <c r="C53" s="128"/>
      <c r="E53" s="128" t="s">
        <v>23</v>
      </c>
      <c r="F53" s="128"/>
      <c r="G53" s="128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6">
    <mergeCell ref="A1:H1"/>
    <mergeCell ref="A2:C2"/>
    <mergeCell ref="A3:H3"/>
    <mergeCell ref="A6:A11"/>
    <mergeCell ref="B6:B11"/>
    <mergeCell ref="C6:C11"/>
    <mergeCell ref="D6:D11"/>
    <mergeCell ref="E6:E11"/>
    <mergeCell ref="F6:F11"/>
    <mergeCell ref="D2:E2"/>
    <mergeCell ref="G6:G11"/>
    <mergeCell ref="H6:H11"/>
    <mergeCell ref="A44:E44"/>
    <mergeCell ref="F44:H44"/>
    <mergeCell ref="A45:E45"/>
    <mergeCell ref="F45:H45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57"/>
  <sheetViews>
    <sheetView view="pageBreakPreview" topLeftCell="A31" zoomScale="91" zoomScaleNormal="55" zoomScaleSheetLayoutView="91" workbookViewId="0">
      <selection activeCell="B32" sqref="B32"/>
    </sheetView>
  </sheetViews>
  <sheetFormatPr defaultColWidth="9" defaultRowHeight="24" x14ac:dyDescent="0.55000000000000004"/>
  <cols>
    <col min="1" max="1" width="15.5" style="1" customWidth="1"/>
    <col min="2" max="2" width="44.25" style="1" customWidth="1"/>
    <col min="3" max="3" width="30.75" style="1" customWidth="1"/>
    <col min="4" max="4" width="18.75" style="1" customWidth="1"/>
    <col min="5" max="5" width="18.75" style="2" customWidth="1"/>
    <col min="6" max="6" width="18.25" style="1" customWidth="1"/>
    <col min="7" max="7" width="15.5" style="1" customWidth="1"/>
    <col min="8" max="8" width="44.25" style="1" customWidth="1"/>
    <col min="9" max="9" width="30.75" style="1" customWidth="1"/>
    <col min="10" max="10" width="18.75" style="1" customWidth="1"/>
    <col min="11" max="11" width="18.75" style="2" customWidth="1"/>
    <col min="12" max="12" width="18.25" style="1" customWidth="1"/>
    <col min="13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 t="s">
        <v>66</v>
      </c>
      <c r="H1" s="174"/>
      <c r="I1" s="174"/>
      <c r="J1" s="174"/>
      <c r="K1" s="174"/>
      <c r="L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55" t="str">
        <f>ข้อมูลพื้นฐาน!D5</f>
        <v>ภาคเรียนที่ 1</v>
      </c>
      <c r="D2" s="176" t="str">
        <f>ข้อมูลพื้นฐาน!D6</f>
        <v>ปีการศึกษา 2565</v>
      </c>
      <c r="E2" s="176"/>
      <c r="F2" s="176"/>
      <c r="G2" s="175" t="str">
        <f>ข้อมูลพื้นฐาน!D4</f>
        <v>ชั้นประถมศึกษาปีที่ 1</v>
      </c>
      <c r="H2" s="175"/>
      <c r="I2" s="55" t="s">
        <v>57</v>
      </c>
      <c r="J2" s="176" t="str">
        <f>ข้อมูลพื้นฐาน!D6</f>
        <v>ปีการศึกษา 2565</v>
      </c>
      <c r="K2" s="176"/>
      <c r="L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 t="str">
        <f>ข้อมูลพื้นฐาน!D7</f>
        <v>โรงเรียนบ้านกุดโบสถ์</v>
      </c>
      <c r="H3" s="177"/>
      <c r="I3" s="177"/>
      <c r="J3" s="177"/>
      <c r="K3" s="177"/>
      <c r="L3" s="177"/>
    </row>
    <row r="4" spans="1:18" ht="25.5" customHeight="1" x14ac:dyDescent="0.55000000000000004">
      <c r="A4" s="178" t="s">
        <v>94</v>
      </c>
      <c r="B4" s="178"/>
      <c r="C4" s="178"/>
      <c r="D4" s="178"/>
      <c r="E4" s="178"/>
      <c r="F4" s="178"/>
      <c r="G4" s="178" t="s">
        <v>94</v>
      </c>
      <c r="H4" s="178"/>
      <c r="I4" s="178"/>
      <c r="J4" s="178"/>
      <c r="K4" s="178"/>
      <c r="L4" s="178"/>
    </row>
    <row r="5" spans="1:18" ht="25.5" customHeight="1" x14ac:dyDescent="0.55000000000000004">
      <c r="A5" s="61" t="s">
        <v>105</v>
      </c>
      <c r="B5" s="61"/>
      <c r="C5" s="61"/>
      <c r="D5" s="61"/>
      <c r="E5" s="61"/>
      <c r="F5" s="61"/>
      <c r="G5" s="61" t="s">
        <v>105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79" t="s">
        <v>106</v>
      </c>
      <c r="D6" s="136" t="s">
        <v>44</v>
      </c>
      <c r="E6" s="137" t="s">
        <v>45</v>
      </c>
      <c r="F6" s="138" t="s">
        <v>46</v>
      </c>
      <c r="G6" s="145" t="s">
        <v>43</v>
      </c>
      <c r="H6" s="146" t="s">
        <v>27</v>
      </c>
      <c r="I6" s="139" t="str">
        <f>C6</f>
        <v>1. รับรู้สาเหตุและจัดการแก้ปัญหา/ความขัดแย้งได้ประสบความสำเร็จด้วยตนเอง</v>
      </c>
      <c r="J6" s="136" t="s">
        <v>44</v>
      </c>
      <c r="K6" s="137" t="s">
        <v>45</v>
      </c>
      <c r="L6" s="138" t="s">
        <v>46</v>
      </c>
    </row>
    <row r="7" spans="1:18" ht="21.6" customHeight="1" x14ac:dyDescent="0.55000000000000004">
      <c r="A7" s="145"/>
      <c r="B7" s="146"/>
      <c r="C7" s="180"/>
      <c r="D7" s="136"/>
      <c r="E7" s="137"/>
      <c r="F7" s="138"/>
      <c r="G7" s="145"/>
      <c r="H7" s="146"/>
      <c r="I7" s="139"/>
      <c r="J7" s="136"/>
      <c r="K7" s="137"/>
      <c r="L7" s="138"/>
    </row>
    <row r="8" spans="1:18" ht="21.6" customHeight="1" x14ac:dyDescent="0.55000000000000004">
      <c r="A8" s="145"/>
      <c r="B8" s="146"/>
      <c r="C8" s="180"/>
      <c r="D8" s="136"/>
      <c r="E8" s="137"/>
      <c r="F8" s="138"/>
      <c r="G8" s="145"/>
      <c r="H8" s="146"/>
      <c r="I8" s="139"/>
      <c r="J8" s="136"/>
      <c r="K8" s="137"/>
      <c r="L8" s="138"/>
    </row>
    <row r="9" spans="1:18" ht="21.6" customHeight="1" x14ac:dyDescent="0.55000000000000004">
      <c r="A9" s="145"/>
      <c r="B9" s="146"/>
      <c r="C9" s="180"/>
      <c r="D9" s="136"/>
      <c r="E9" s="137"/>
      <c r="F9" s="138"/>
      <c r="G9" s="145"/>
      <c r="H9" s="146"/>
      <c r="I9" s="139"/>
      <c r="J9" s="136"/>
      <c r="K9" s="137"/>
      <c r="L9" s="138"/>
    </row>
    <row r="10" spans="1:18" ht="21.6" customHeight="1" x14ac:dyDescent="0.55000000000000004">
      <c r="A10" s="145"/>
      <c r="B10" s="146"/>
      <c r="C10" s="180"/>
      <c r="D10" s="136"/>
      <c r="E10" s="137"/>
      <c r="F10" s="138"/>
      <c r="G10" s="145"/>
      <c r="H10" s="146"/>
      <c r="I10" s="139"/>
      <c r="J10" s="136"/>
      <c r="K10" s="137"/>
      <c r="L10" s="138"/>
    </row>
    <row r="11" spans="1:18" ht="21.6" customHeight="1" x14ac:dyDescent="0.55000000000000004">
      <c r="A11" s="145"/>
      <c r="B11" s="146"/>
      <c r="C11" s="181"/>
      <c r="D11" s="136"/>
      <c r="E11" s="137"/>
      <c r="F11" s="138"/>
      <c r="G11" s="145"/>
      <c r="H11" s="146"/>
      <c r="I11" s="139"/>
      <c r="J11" s="136"/>
      <c r="K11" s="137"/>
      <c r="L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1</v>
      </c>
      <c r="D12" s="50">
        <f t="shared" ref="D12:D43" si="0">SUM(C12:C12)</f>
        <v>1</v>
      </c>
      <c r="E12" s="81">
        <f t="shared" ref="E12:E43" si="1">AVERAGE(C12:C12)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  <c r="G12" s="39">
        <v>1</v>
      </c>
      <c r="H12" s="49" t="str">
        <f>ข้อมูลนักเรียน!B5</f>
        <v>เด็กชายฉัตรปกรณ์ ไร่กระโทก</v>
      </c>
      <c r="I12" s="39">
        <v>1</v>
      </c>
      <c r="J12" s="50">
        <f t="shared" ref="J12:J43" si="2">SUM(I12:I12)</f>
        <v>1</v>
      </c>
      <c r="K12" s="81">
        <f t="shared" ref="K12:K43" si="3">AVERAGE(I12:I12)</f>
        <v>1</v>
      </c>
      <c r="L12" s="44" t="str">
        <f>IF(K12&gt;=2.5,"ดีเยี่ยม",IF(K12&gt;=1.5,"ดี",IF(K12&gt;=1,"ผ่านเกณฑ์",IF(K12&gt;=0,"ไม่ผ่านเกณฑ์"))))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1</v>
      </c>
      <c r="D13" s="50">
        <f t="shared" si="0"/>
        <v>1</v>
      </c>
      <c r="E13" s="81">
        <f t="shared" si="1"/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  <c r="G13" s="39">
        <v>2</v>
      </c>
      <c r="H13" s="49" t="str">
        <f>ข้อมูลนักเรียน!B6</f>
        <v>เด็กชายชานน เลยกระโทก</v>
      </c>
      <c r="I13" s="39">
        <v>1</v>
      </c>
      <c r="J13" s="50">
        <f t="shared" si="2"/>
        <v>1</v>
      </c>
      <c r="K13" s="81">
        <f t="shared" si="3"/>
        <v>1</v>
      </c>
      <c r="L13" s="44" t="str">
        <f>IF(K13&gt;=2.5,"ดีเยี่ยม",IF(K13&gt;=1.5,"ดี",IF(K13&gt;=1,"ผ่านเกณฑ์",IF(K13&gt;=0,"ไม่ผ่านเกณฑ์"))))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3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เด็กชายณัฐพล  พินิจ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3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เด็กชายธีรเดช ผลวัฒน์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2</v>
      </c>
      <c r="D16" s="50">
        <f t="shared" si="0"/>
        <v>2</v>
      </c>
      <c r="E16" s="81">
        <f t="shared" si="1"/>
        <v>2</v>
      </c>
      <c r="F16" s="44" t="str">
        <f t="shared" si="4"/>
        <v>ดี</v>
      </c>
      <c r="G16" s="39">
        <v>5</v>
      </c>
      <c r="H16" s="49" t="str">
        <f>ข้อมูลนักเรียน!B9</f>
        <v>เด็กชายนฤบดินทร์  เนาว์ประโคน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1</v>
      </c>
      <c r="D17" s="50">
        <f t="shared" si="0"/>
        <v>1</v>
      </c>
      <c r="E17" s="81">
        <f t="shared" si="1"/>
        <v>1</v>
      </c>
      <c r="F17" s="44" t="str">
        <f t="shared" si="4"/>
        <v>ผ่านเกณฑ์</v>
      </c>
      <c r="G17" s="39">
        <v>6</v>
      </c>
      <c r="H17" s="49" t="str">
        <f>ข้อมูลนักเรียน!B10</f>
        <v>เด็กชายสิริชัย  หนูแก้ว</v>
      </c>
      <c r="I17" s="39">
        <v>1</v>
      </c>
      <c r="J17" s="50">
        <f t="shared" si="2"/>
        <v>1</v>
      </c>
      <c r="K17" s="81">
        <f t="shared" si="3"/>
        <v>1</v>
      </c>
      <c r="L17" s="44" t="str">
        <f t="shared" si="5"/>
        <v>ผ่านเกณฑ์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1</v>
      </c>
      <c r="D18" s="50">
        <f t="shared" si="0"/>
        <v>1</v>
      </c>
      <c r="E18" s="81">
        <f t="shared" si="1"/>
        <v>1</v>
      </c>
      <c r="F18" s="44" t="str">
        <f t="shared" si="4"/>
        <v>ผ่านเกณฑ์</v>
      </c>
      <c r="G18" s="39">
        <v>7</v>
      </c>
      <c r="H18" s="49" t="str">
        <f>ข้อมูลนักเรียน!B11</f>
        <v>เด็กชายสิริโชค หนูแก้ว</v>
      </c>
      <c r="I18" s="39">
        <v>1</v>
      </c>
      <c r="J18" s="50">
        <f t="shared" si="2"/>
        <v>1</v>
      </c>
      <c r="K18" s="81">
        <f t="shared" si="3"/>
        <v>1</v>
      </c>
      <c r="L18" s="44" t="str">
        <f t="shared" si="5"/>
        <v>ผ่านเกณฑ์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เด็กชายอุ้มบุญ  ต่างครบุรี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1</v>
      </c>
      <c r="D20" s="50">
        <f t="shared" si="0"/>
        <v>1</v>
      </c>
      <c r="E20" s="81">
        <f t="shared" si="1"/>
        <v>1</v>
      </c>
      <c r="F20" s="44" t="str">
        <f t="shared" si="4"/>
        <v>ผ่านเกณฑ์</v>
      </c>
      <c r="G20" s="39">
        <v>9</v>
      </c>
      <c r="H20" s="49" t="str">
        <f>ข้อมูลนักเรียน!B13</f>
        <v>เด็กหญิงรัชนีกร ชำนาญจิตร</v>
      </c>
      <c r="I20" s="39">
        <v>1</v>
      </c>
      <c r="J20" s="50">
        <f t="shared" si="2"/>
        <v>1</v>
      </c>
      <c r="K20" s="81">
        <f t="shared" si="3"/>
        <v>1</v>
      </c>
      <c r="L20" s="44" t="str">
        <f t="shared" si="5"/>
        <v>ผ่านเกณฑ์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2</v>
      </c>
      <c r="D21" s="50">
        <f t="shared" si="0"/>
        <v>2</v>
      </c>
      <c r="E21" s="81">
        <f t="shared" si="1"/>
        <v>2</v>
      </c>
      <c r="F21" s="44" t="str">
        <f t="shared" si="4"/>
        <v>ดี</v>
      </c>
      <c r="G21" s="39">
        <v>10</v>
      </c>
      <c r="H21" s="49" t="str">
        <f>ข้อมูลนักเรียน!B14</f>
        <v>เด็กหญิงวชิรญาณ์ สระกระโทก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เด็กชายศุภชัย  คำดี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เด็กชายธีรพงษ์ สิงห์กระโทก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เด็กชายณวพล ชำนาญจิตร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เด็กหญิงจันทัปปภา เกตุดอน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50">
        <f t="shared" si="0"/>
        <v>2</v>
      </c>
      <c r="E26" s="81">
        <f t="shared" si="1"/>
        <v>2</v>
      </c>
      <c r="F26" s="44" t="str">
        <f t="shared" si="4"/>
        <v>ดี</v>
      </c>
      <c r="G26" s="39">
        <v>15</v>
      </c>
      <c r="H26" s="49" t="str">
        <f>ข้อมูลนักเรียน!B19</f>
        <v>เด็กชายกิตติเจริญชัย หงษ์อ่อน</v>
      </c>
      <c r="I26" s="39">
        <v>2</v>
      </c>
      <c r="J26" s="50">
        <f t="shared" si="2"/>
        <v>2</v>
      </c>
      <c r="K26" s="81">
        <f t="shared" si="3"/>
        <v>2</v>
      </c>
      <c r="L26" s="44" t="str">
        <f t="shared" si="5"/>
        <v>ดี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2</v>
      </c>
      <c r="D27" s="50">
        <f t="shared" si="0"/>
        <v>2</v>
      </c>
      <c r="E27" s="81">
        <f t="shared" si="1"/>
        <v>2</v>
      </c>
      <c r="F27" s="44" t="str">
        <f t="shared" si="4"/>
        <v>ดี</v>
      </c>
      <c r="G27" s="39">
        <v>16</v>
      </c>
      <c r="H27" s="49" t="str">
        <f>ข้อมูลนักเรียน!B20</f>
        <v>เด็กชายณรงค์ฤทธิ์  ล้อมกระโทก</v>
      </c>
      <c r="I27" s="39">
        <v>2</v>
      </c>
      <c r="J27" s="50">
        <f t="shared" si="2"/>
        <v>2</v>
      </c>
      <c r="K27" s="81">
        <f t="shared" si="3"/>
        <v>2</v>
      </c>
      <c r="L27" s="44" t="str">
        <f t="shared" si="5"/>
        <v>ดี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เด็กหญิงณัฐนิกา  รังกระโทก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2</v>
      </c>
      <c r="D29" s="50">
        <f t="shared" si="0"/>
        <v>2</v>
      </c>
      <c r="E29" s="81">
        <f t="shared" si="1"/>
        <v>2</v>
      </c>
      <c r="F29" s="44" t="str">
        <f t="shared" si="4"/>
        <v>ดี</v>
      </c>
      <c r="G29" s="39">
        <v>18</v>
      </c>
      <c r="H29" s="49" t="str">
        <f>ข้อมูลนักเรียน!B22</f>
        <v>เด็กชายพรเพชร  แสงดี</v>
      </c>
      <c r="I29" s="39">
        <v>2</v>
      </c>
      <c r="J29" s="50">
        <f t="shared" si="2"/>
        <v>2</v>
      </c>
      <c r="K29" s="81">
        <f t="shared" si="3"/>
        <v>2</v>
      </c>
      <c r="L29" s="44" t="str">
        <f t="shared" si="5"/>
        <v>ดี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เด็กชายอภินัท  คำภูมี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1</v>
      </c>
      <c r="D31" s="50">
        <f t="shared" si="0"/>
        <v>1</v>
      </c>
      <c r="E31" s="81">
        <f t="shared" si="1"/>
        <v>1</v>
      </c>
      <c r="F31" s="44" t="str">
        <f t="shared" si="4"/>
        <v>ผ่านเกณฑ์</v>
      </c>
      <c r="G31" s="39">
        <v>20</v>
      </c>
      <c r="H31" s="49" t="str">
        <f>ข้อมูลนักเรียน!B24</f>
        <v>เด็กหญิงอริสา  รสกระโทก</v>
      </c>
      <c r="I31" s="39">
        <v>2</v>
      </c>
      <c r="J31" s="50">
        <f t="shared" si="2"/>
        <v>2</v>
      </c>
      <c r="K31" s="81">
        <f t="shared" si="3"/>
        <v>2</v>
      </c>
      <c r="L31" s="44" t="str">
        <f t="shared" si="5"/>
        <v>ดี</v>
      </c>
    </row>
    <row r="32" spans="1:12" ht="27.75" customHeight="1" x14ac:dyDescent="0.55000000000000004">
      <c r="A32" s="39">
        <v>21</v>
      </c>
      <c r="B32" s="49"/>
      <c r="C32" s="39"/>
      <c r="D32" s="50"/>
      <c r="E32" s="81"/>
      <c r="F32" s="44"/>
      <c r="G32" s="39">
        <v>21</v>
      </c>
      <c r="H32" s="49"/>
      <c r="I32" s="39"/>
      <c r="J32" s="50"/>
      <c r="K32" s="81"/>
      <c r="L32" s="44"/>
    </row>
    <row r="33" spans="1:12" ht="27.75" customHeight="1" x14ac:dyDescent="0.55000000000000004">
      <c r="A33" s="39">
        <v>22</v>
      </c>
      <c r="B33" s="49"/>
      <c r="C33" s="39"/>
      <c r="D33" s="50"/>
      <c r="E33" s="81"/>
      <c r="F33" s="44"/>
      <c r="G33" s="39">
        <v>22</v>
      </c>
      <c r="H33" s="49"/>
      <c r="I33" s="39"/>
      <c r="J33" s="50"/>
      <c r="K33" s="81"/>
      <c r="L33" s="44"/>
    </row>
    <row r="34" spans="1:12" ht="27.75" customHeight="1" x14ac:dyDescent="0.55000000000000004">
      <c r="A34" s="39">
        <v>23</v>
      </c>
      <c r="B34" s="49"/>
      <c r="C34" s="39"/>
      <c r="D34" s="50"/>
      <c r="E34" s="81"/>
      <c r="F34" s="44"/>
      <c r="G34" s="39">
        <v>23</v>
      </c>
      <c r="H34" s="49"/>
      <c r="I34" s="39"/>
      <c r="J34" s="50"/>
      <c r="K34" s="81"/>
      <c r="L34" s="44"/>
    </row>
    <row r="35" spans="1:12" ht="27.75" customHeight="1" x14ac:dyDescent="0.55000000000000004">
      <c r="A35" s="39">
        <v>24</v>
      </c>
      <c r="B35" s="49"/>
      <c r="C35" s="39"/>
      <c r="D35" s="50"/>
      <c r="E35" s="81"/>
      <c r="F35" s="44"/>
      <c r="G35" s="39">
        <v>24</v>
      </c>
      <c r="H35" s="49"/>
      <c r="I35" s="39"/>
      <c r="J35" s="50"/>
      <c r="K35" s="81"/>
      <c r="L35" s="44"/>
    </row>
    <row r="36" spans="1:12" ht="27.75" customHeight="1" x14ac:dyDescent="0.55000000000000004">
      <c r="A36" s="39">
        <v>25</v>
      </c>
      <c r="B36" s="49"/>
      <c r="C36" s="39"/>
      <c r="D36" s="50"/>
      <c r="E36" s="81"/>
      <c r="F36" s="44"/>
      <c r="G36" s="39">
        <v>25</v>
      </c>
      <c r="H36" s="49"/>
      <c r="I36" s="39"/>
      <c r="J36" s="50"/>
      <c r="K36" s="81"/>
      <c r="L36" s="44"/>
    </row>
    <row r="37" spans="1:12" ht="27.75" customHeight="1" x14ac:dyDescent="0.55000000000000004">
      <c r="A37" s="39">
        <v>26</v>
      </c>
      <c r="B37" s="49"/>
      <c r="C37" s="39"/>
      <c r="D37" s="50"/>
      <c r="E37" s="81"/>
      <c r="F37" s="44"/>
      <c r="G37" s="39">
        <v>26</v>
      </c>
      <c r="H37" s="49"/>
      <c r="I37" s="39"/>
      <c r="J37" s="50"/>
      <c r="K37" s="81"/>
      <c r="L37" s="44"/>
    </row>
    <row r="38" spans="1:12" ht="27.75" customHeight="1" x14ac:dyDescent="0.55000000000000004">
      <c r="A38" s="39">
        <v>27</v>
      </c>
      <c r="B38" s="49"/>
      <c r="C38" s="39"/>
      <c r="D38" s="50"/>
      <c r="E38" s="81"/>
      <c r="F38" s="44"/>
      <c r="G38" s="39">
        <v>27</v>
      </c>
      <c r="H38" s="49"/>
      <c r="I38" s="39"/>
      <c r="J38" s="50"/>
      <c r="K38" s="81"/>
      <c r="L38" s="44"/>
    </row>
    <row r="39" spans="1:12" ht="27.75" customHeight="1" x14ac:dyDescent="0.55000000000000004">
      <c r="A39" s="39">
        <v>28</v>
      </c>
      <c r="B39" s="49"/>
      <c r="C39" s="39"/>
      <c r="D39" s="50"/>
      <c r="E39" s="81"/>
      <c r="F39" s="44"/>
      <c r="G39" s="39">
        <v>28</v>
      </c>
      <c r="H39" s="49"/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/>
      <c r="C40" s="39"/>
      <c r="D40" s="50"/>
      <c r="E40" s="81"/>
      <c r="F40" s="44"/>
      <c r="G40" s="39">
        <v>29</v>
      </c>
      <c r="H40" s="49"/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/>
      <c r="C41" s="39"/>
      <c r="D41" s="50"/>
      <c r="E41" s="81"/>
      <c r="F41" s="44"/>
      <c r="G41" s="39">
        <v>30</v>
      </c>
      <c r="H41" s="49"/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/>
      <c r="C42" s="39"/>
      <c r="D42" s="50"/>
      <c r="E42" s="81"/>
      <c r="F42" s="44"/>
      <c r="G42" s="39">
        <v>31</v>
      </c>
      <c r="H42" s="49"/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>
        <v>32</v>
      </c>
      <c r="H43" s="49"/>
      <c r="I43" s="39"/>
      <c r="J43" s="50"/>
      <c r="K43" s="81"/>
      <c r="L43" s="44"/>
    </row>
    <row r="44" spans="1:12" x14ac:dyDescent="0.55000000000000004">
      <c r="A44" s="170" t="s">
        <v>58</v>
      </c>
      <c r="B44" s="170"/>
      <c r="C44" s="170"/>
      <c r="D44" s="171">
        <f>AVERAGE(E12:E43)</f>
        <v>1.7</v>
      </c>
      <c r="E44" s="170"/>
      <c r="F44" s="170"/>
      <c r="G44" s="170" t="s">
        <v>58</v>
      </c>
      <c r="H44" s="170"/>
      <c r="I44" s="170"/>
      <c r="J44" s="171">
        <f>AVERAGE(K12:K43)</f>
        <v>1.85</v>
      </c>
      <c r="K44" s="170"/>
      <c r="L44" s="170"/>
    </row>
    <row r="45" spans="1:12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  <c r="G45" s="172" t="s">
        <v>46</v>
      </c>
      <c r="H45" s="172"/>
      <c r="I45" s="172"/>
      <c r="J45" s="172" t="str">
        <f>IF(J44&gt;=2.5,"ดีเยี่ยม",IF(J44&gt;=1.5,"ดี",IF(J44&gt;=1,"ผ่านเกณฑ์",IF(J44&gt;=0,"ไม่ผ่านเกณฑ์"))))</f>
        <v>ดี</v>
      </c>
      <c r="K45" s="172"/>
      <c r="L45" s="172"/>
    </row>
    <row r="46" spans="1:12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4</v>
      </c>
      <c r="G46" s="62"/>
      <c r="H46" s="62"/>
      <c r="I46" s="169" t="s">
        <v>49</v>
      </c>
      <c r="J46" s="169"/>
      <c r="K46" s="169"/>
      <c r="L46" s="57">
        <f>COUNTIF(L12:L43,F54)</f>
        <v>6</v>
      </c>
    </row>
    <row r="47" spans="1:12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6</v>
      </c>
      <c r="G47" s="62"/>
      <c r="H47" s="62"/>
      <c r="I47" s="169" t="s">
        <v>51</v>
      </c>
      <c r="J47" s="169"/>
      <c r="K47" s="169"/>
      <c r="L47" s="57">
        <f>COUNTIF(L12:L43,F55)</f>
        <v>5</v>
      </c>
    </row>
    <row r="48" spans="1:12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10</v>
      </c>
      <c r="G48" s="62"/>
      <c r="H48" s="62"/>
      <c r="I48" s="169" t="s">
        <v>53</v>
      </c>
      <c r="J48" s="169"/>
      <c r="K48" s="169"/>
      <c r="L48" s="57">
        <f>COUNTIF(L12:L43,F56)</f>
        <v>9</v>
      </c>
    </row>
    <row r="49" spans="1:12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  <c r="G49" s="62"/>
      <c r="H49" s="62"/>
      <c r="I49" s="169" t="s">
        <v>55</v>
      </c>
      <c r="J49" s="169"/>
      <c r="K49" s="169"/>
      <c r="L49" s="57">
        <f>COUNTIF(L12:L43,F57)</f>
        <v>0</v>
      </c>
    </row>
    <row r="51" spans="1:12" x14ac:dyDescent="0.55000000000000004">
      <c r="B51" s="54" t="s">
        <v>59</v>
      </c>
      <c r="C51" s="173" t="s">
        <v>59</v>
      </c>
      <c r="D51" s="173"/>
      <c r="E51" s="173"/>
      <c r="H51" s="54" t="s">
        <v>59</v>
      </c>
      <c r="I51" s="173" t="s">
        <v>59</v>
      </c>
      <c r="J51" s="173"/>
      <c r="K51" s="173"/>
    </row>
    <row r="52" spans="1:12" x14ac:dyDescent="0.55000000000000004">
      <c r="B52" s="53" t="str">
        <f>ข้อมูลพื้นฐาน!D8</f>
        <v>(นางภัทรจิดาภา  กินนารี)</v>
      </c>
      <c r="C52" s="128" t="str">
        <f>ข้อมูลพื้นฐาน!D10</f>
        <v>(นายสุนันท์  จงใจกลาง)</v>
      </c>
      <c r="D52" s="128"/>
      <c r="E52" s="128"/>
      <c r="H52" s="53" t="str">
        <f>ข้อมูลพื้นฐาน!D8</f>
        <v>(นางภัทรจิดาภา  กินนารี)</v>
      </c>
      <c r="I52" s="128" t="str">
        <f>ข้อมูลพื้นฐาน!D10</f>
        <v>(นายสุนันท์  จงใจกลาง)</v>
      </c>
      <c r="J52" s="128"/>
      <c r="K52" s="128"/>
    </row>
    <row r="53" spans="1:12" x14ac:dyDescent="0.55000000000000004">
      <c r="B53" s="53" t="s">
        <v>20</v>
      </c>
      <c r="C53" s="128" t="s">
        <v>23</v>
      </c>
      <c r="D53" s="128"/>
      <c r="E53" s="128"/>
      <c r="H53" s="53" t="s">
        <v>20</v>
      </c>
      <c r="I53" s="128" t="s">
        <v>23</v>
      </c>
      <c r="J53" s="128"/>
      <c r="K53" s="128"/>
    </row>
    <row r="54" spans="1:12" x14ac:dyDescent="0.55000000000000004">
      <c r="F54" s="1" t="s">
        <v>50</v>
      </c>
    </row>
    <row r="55" spans="1:12" x14ac:dyDescent="0.55000000000000004">
      <c r="F55" s="1" t="s">
        <v>52</v>
      </c>
    </row>
    <row r="56" spans="1:12" x14ac:dyDescent="0.55000000000000004">
      <c r="F56" s="1" t="s">
        <v>54</v>
      </c>
    </row>
    <row r="57" spans="1:12" x14ac:dyDescent="0.55000000000000004">
      <c r="F57" s="1" t="s">
        <v>56</v>
      </c>
    </row>
  </sheetData>
  <mergeCells count="44">
    <mergeCell ref="A1:F1"/>
    <mergeCell ref="G1:L1"/>
    <mergeCell ref="A2:B2"/>
    <mergeCell ref="D2:F2"/>
    <mergeCell ref="G2:H2"/>
    <mergeCell ref="J2:L2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44:C44"/>
    <mergeCell ref="D44:F44"/>
    <mergeCell ref="G44:I44"/>
    <mergeCell ref="J44:L44"/>
    <mergeCell ref="A45:C45"/>
    <mergeCell ref="D45:F45"/>
    <mergeCell ref="G45:I45"/>
    <mergeCell ref="J45:L45"/>
    <mergeCell ref="C46:E46"/>
    <mergeCell ref="I46:K46"/>
    <mergeCell ref="C47:E47"/>
    <mergeCell ref="I47:K47"/>
    <mergeCell ref="C48:E48"/>
    <mergeCell ref="I48:K48"/>
    <mergeCell ref="C53:E53"/>
    <mergeCell ref="I53:K53"/>
    <mergeCell ref="C49:E49"/>
    <mergeCell ref="I49:K49"/>
    <mergeCell ref="C51:E51"/>
    <mergeCell ref="I51:K51"/>
    <mergeCell ref="C52:E52"/>
    <mergeCell ref="I52:K52"/>
  </mergeCells>
  <pageMargins left="0.86614173228346458" right="0.55118110236220474" top="0.54" bottom="0.52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57"/>
  <sheetViews>
    <sheetView view="pageBreakPreview" topLeftCell="A25" zoomScale="60" zoomScaleNormal="100" workbookViewId="0">
      <selection activeCell="D35" sqref="D35"/>
    </sheetView>
  </sheetViews>
  <sheetFormatPr defaultRowHeight="24" x14ac:dyDescent="0.55000000000000004"/>
  <cols>
    <col min="1" max="1" width="18.75" style="1" customWidth="1"/>
    <col min="2" max="2" width="47.875" style="1" customWidth="1"/>
    <col min="3" max="3" width="26.375" style="1" customWidth="1"/>
    <col min="4" max="4" width="17.75" style="1" customWidth="1"/>
    <col min="5" max="5" width="18.125" style="2" customWidth="1"/>
    <col min="6" max="6" width="19.12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4" t="str">
        <f>ข้อมูลพื้นฐาน!D6</f>
        <v>ปีการศึกษา 2565</v>
      </c>
      <c r="D2" s="174"/>
      <c r="E2" s="75"/>
      <c r="F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</row>
    <row r="4" spans="1:18" x14ac:dyDescent="0.2">
      <c r="A4" s="178" t="s">
        <v>94</v>
      </c>
      <c r="B4" s="178"/>
      <c r="C4" s="178"/>
      <c r="D4" s="178"/>
      <c r="E4" s="178"/>
      <c r="F4" s="178"/>
    </row>
    <row r="5" spans="1:18" x14ac:dyDescent="0.2">
      <c r="A5" s="61" t="s">
        <v>105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45" t="s">
        <v>43</v>
      </c>
      <c r="B6" s="146" t="s">
        <v>27</v>
      </c>
      <c r="C6" s="179" t="s">
        <v>106</v>
      </c>
      <c r="D6" s="136" t="s">
        <v>44</v>
      </c>
      <c r="E6" s="137" t="s">
        <v>45</v>
      </c>
      <c r="F6" s="138" t="s">
        <v>46</v>
      </c>
    </row>
    <row r="7" spans="1:18" ht="24.6" customHeight="1" x14ac:dyDescent="0.2">
      <c r="A7" s="145"/>
      <c r="B7" s="146"/>
      <c r="C7" s="180"/>
      <c r="D7" s="136"/>
      <c r="E7" s="137"/>
      <c r="F7" s="138"/>
    </row>
    <row r="8" spans="1:18" ht="24.6" customHeight="1" x14ac:dyDescent="0.2">
      <c r="A8" s="145"/>
      <c r="B8" s="146"/>
      <c r="C8" s="180"/>
      <c r="D8" s="136"/>
      <c r="E8" s="137"/>
      <c r="F8" s="138"/>
    </row>
    <row r="9" spans="1:18" ht="24.6" customHeight="1" x14ac:dyDescent="0.2">
      <c r="A9" s="145"/>
      <c r="B9" s="146"/>
      <c r="C9" s="180"/>
      <c r="D9" s="136"/>
      <c r="E9" s="137"/>
      <c r="F9" s="138"/>
    </row>
    <row r="10" spans="1:18" ht="24.6" customHeight="1" x14ac:dyDescent="0.2">
      <c r="A10" s="145"/>
      <c r="B10" s="146"/>
      <c r="C10" s="180"/>
      <c r="D10" s="136"/>
      <c r="E10" s="137"/>
      <c r="F10" s="138"/>
    </row>
    <row r="11" spans="1:18" ht="24.6" customHeight="1" x14ac:dyDescent="0.2">
      <c r="A11" s="145"/>
      <c r="B11" s="146"/>
      <c r="C11" s="181"/>
      <c r="D11" s="136"/>
      <c r="E11" s="137"/>
      <c r="F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4 ตัวชี้วัดข้อที 4'!C12+'สมรรถนะที่ 4 ตัวชี้วัดข้อที 4'!I12)/2</f>
        <v>1</v>
      </c>
      <c r="D12" s="50">
        <f>('สมรรถนะที่ 4 ตัวชี้วัดข้อที 4'!D12+'สมรรถนะที่ 4 ตัวชี้วัดข้อที 4'!J12)/2</f>
        <v>1</v>
      </c>
      <c r="E12" s="81">
        <f>('สมรรถนะที่ 4 ตัวชี้วัดข้อที 4'!E12+'สมรรถนะที่ 4 ตัวชี้วัดข้อที 4'!K12)/2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4 ตัวชี้วัดข้อที 4'!C13+'สมรรถนะที่ 4 ตัวชี้วัดข้อที 4'!I13)/2</f>
        <v>1</v>
      </c>
      <c r="D13" s="50">
        <f>('สมรรถนะที่ 4 ตัวชี้วัดข้อที 4'!D13+'สมรรถนะที่ 4 ตัวชี้วัดข้อที 4'!J13)/2</f>
        <v>1</v>
      </c>
      <c r="E13" s="81">
        <f>('สมรรถนะที่ 4 ตัวชี้วัดข้อที 4'!E13+'สมรรถนะที่ 4 ตัวชี้วัดข้อที 4'!K13)/2</f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4 ตัวชี้วัดข้อที 4'!C14+'สมรรถนะที่ 4 ตัวชี้วัดข้อที 4'!I14)/2</f>
        <v>3</v>
      </c>
      <c r="D14" s="50">
        <f>('สมรรถนะที่ 4 ตัวชี้วัดข้อที 4'!D14+'สมรรถนะที่ 4 ตัวชี้วัดข้อที 4'!J14)/2</f>
        <v>3</v>
      </c>
      <c r="E14" s="81">
        <f>('สมรรถนะที่ 4 ตัวชี้วัดข้อที 4'!E14+'สมรรถนะที่ 4 ตัวชี้วัดข้อที 4'!K14)/2</f>
        <v>3</v>
      </c>
      <c r="F14" s="44" t="str">
        <f t="shared" ref="F14:F43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4 ตัวชี้วัดข้อที 4'!C15+'สมรรถนะที่ 4 ตัวชี้วัดข้อที 4'!I15)/2</f>
        <v>3</v>
      </c>
      <c r="D15" s="50">
        <f>('สมรรถนะที่ 4 ตัวชี้วัดข้อที 4'!D15+'สมรรถนะที่ 4 ตัวชี้วัดข้อที 4'!J15)/2</f>
        <v>3</v>
      </c>
      <c r="E15" s="81">
        <f>('สมรรถนะที่ 4 ตัวชี้วัดข้อที 4'!E15+'สมรรถนะที่ 4 ตัวชี้วัดข้อที 4'!K15)/2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4 ตัวชี้วัดข้อที 4'!C16+'สมรรถนะที่ 4 ตัวชี้วัดข้อที 4'!I16)/2</f>
        <v>2.5</v>
      </c>
      <c r="D16" s="50">
        <f>('สมรรถนะที่ 4 ตัวชี้วัดข้อที 4'!D16+'สมรรถนะที่ 4 ตัวชี้วัดข้อที 4'!J16)/2</f>
        <v>2.5</v>
      </c>
      <c r="E16" s="81">
        <f>('สมรรถนะที่ 4 ตัวชี้วัดข้อที 4'!E16+'สมรรถนะที่ 4 ตัวชี้วัดข้อที 4'!K16)/2</f>
        <v>2.5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4 ตัวชี้วัดข้อที 4'!C17+'สมรรถนะที่ 4 ตัวชี้วัดข้อที 4'!I17)/2</f>
        <v>1</v>
      </c>
      <c r="D17" s="50">
        <f>('สมรรถนะที่ 4 ตัวชี้วัดข้อที 4'!D17+'สมรรถนะที่ 4 ตัวชี้วัดข้อที 4'!J17)/2</f>
        <v>1</v>
      </c>
      <c r="E17" s="81">
        <f>('สมรรถนะที่ 4 ตัวชี้วัดข้อที 4'!E17+'สมรรถนะที่ 4 ตัวชี้วัดข้อที 4'!K17)/2</f>
        <v>1</v>
      </c>
      <c r="F17" s="44" t="str">
        <f t="shared" si="0"/>
        <v>ผ่านเกณฑ์</v>
      </c>
    </row>
    <row r="18" spans="1:6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4 ตัวชี้วัดข้อที 4'!C18+'สมรรถนะที่ 4 ตัวชี้วัดข้อที 4'!I18)/2</f>
        <v>1</v>
      </c>
      <c r="D18" s="50">
        <f>('สมรรถนะที่ 4 ตัวชี้วัดข้อที 4'!D18+'สมรรถนะที่ 4 ตัวชี้วัดข้อที 4'!J18)/2</f>
        <v>1</v>
      </c>
      <c r="E18" s="81">
        <f>('สมรรถนะที่ 4 ตัวชี้วัดข้อที 4'!E18+'สมรรถนะที่ 4 ตัวชี้วัดข้อที 4'!K18)/2</f>
        <v>1</v>
      </c>
      <c r="F18" s="44" t="str">
        <f t="shared" si="0"/>
        <v>ผ่านเกณฑ์</v>
      </c>
    </row>
    <row r="19" spans="1:6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4 ตัวชี้วัดข้อที 4'!C19+'สมรรถนะที่ 4 ตัวชี้วัดข้อที 4'!I19)/2</f>
        <v>1</v>
      </c>
      <c r="D19" s="50">
        <f>('สมรรถนะที่ 4 ตัวชี้วัดข้อที 4'!D19+'สมรรถนะที่ 4 ตัวชี้วัดข้อที 4'!J19)/2</f>
        <v>1</v>
      </c>
      <c r="E19" s="81">
        <f>('สมรรถนะที่ 4 ตัวชี้วัดข้อที 4'!E19+'สมรรถนะที่ 4 ตัวชี้วัดข้อที 4'!K19)/2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4 ตัวชี้วัดข้อที 4'!C20+'สมรรถนะที่ 4 ตัวชี้วัดข้อที 4'!I20)/2</f>
        <v>1</v>
      </c>
      <c r="D20" s="50">
        <f>('สมรรถนะที่ 4 ตัวชี้วัดข้อที 4'!D20+'สมรรถนะที่ 4 ตัวชี้วัดข้อที 4'!J20)/2</f>
        <v>1</v>
      </c>
      <c r="E20" s="81">
        <f>('สมรรถนะที่ 4 ตัวชี้วัดข้อที 4'!E20+'สมรรถนะที่ 4 ตัวชี้วัดข้อที 4'!K20)/2</f>
        <v>1</v>
      </c>
      <c r="F20" s="44" t="str">
        <f t="shared" si="0"/>
        <v>ผ่านเกณฑ์</v>
      </c>
    </row>
    <row r="21" spans="1:6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4 ตัวชี้วัดข้อที 4'!C21+'สมรรถนะที่ 4 ตัวชี้วัดข้อที 4'!I21)/2</f>
        <v>2.5</v>
      </c>
      <c r="D21" s="50">
        <f>('สมรรถนะที่ 4 ตัวชี้วัดข้อที 4'!D21+'สมรรถนะที่ 4 ตัวชี้วัดข้อที 4'!J21)/2</f>
        <v>2.5</v>
      </c>
      <c r="E21" s="81">
        <f>('สมรรถนะที่ 4 ตัวชี้วัดข้อที 4'!E21+'สมรรถนะที่ 4 ตัวชี้วัดข้อที 4'!K21)/2</f>
        <v>2.5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4 ตัวชี้วัดข้อที 4'!C22+'สมรรถนะที่ 4 ตัวชี้วัดข้อที 4'!I22)/2</f>
        <v>2</v>
      </c>
      <c r="D22" s="50">
        <f>('สมรรถนะที่ 4 ตัวชี้วัดข้อที 4'!D22+'สมรรถนะที่ 4 ตัวชี้วัดข้อที 4'!J22)/2</f>
        <v>2</v>
      </c>
      <c r="E22" s="81">
        <f>('สมรรถนะที่ 4 ตัวชี้วัดข้อที 4'!E22+'สมรรถนะที่ 4 ตัวชี้วัดข้อที 4'!K22)/2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4 ตัวชี้วัดข้อที 4'!C23+'สมรรถนะที่ 4 ตัวชี้วัดข้อที 4'!I23)/2</f>
        <v>1</v>
      </c>
      <c r="D23" s="50">
        <f>('สมรรถนะที่ 4 ตัวชี้วัดข้อที 4'!D23+'สมรรถนะที่ 4 ตัวชี้วัดข้อที 4'!J23)/2</f>
        <v>1</v>
      </c>
      <c r="E23" s="81">
        <f>('สมรรถนะที่ 4 ตัวชี้วัดข้อที 4'!E23+'สมรรถนะที่ 4 ตัวชี้วัดข้อที 4'!K23)/2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4 ตัวชี้วัดข้อที 4'!C24+'สมรรถนะที่ 4 ตัวชี้วัดข้อที 4'!I24)/2</f>
        <v>1</v>
      </c>
      <c r="D24" s="50">
        <f>('สมรรถนะที่ 4 ตัวชี้วัดข้อที 4'!D24+'สมรรถนะที่ 4 ตัวชี้วัดข้อที 4'!J24)/2</f>
        <v>1</v>
      </c>
      <c r="E24" s="81">
        <f>('สมรรถนะที่ 4 ตัวชี้วัดข้อที 4'!E24+'สมรรถนะที่ 4 ตัวชี้วัดข้อที 4'!K24)/2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4 ตัวชี้วัดข้อที 4'!C25+'สมรรถนะที่ 4 ตัวชี้วัดข้อที 4'!I25)/2</f>
        <v>1</v>
      </c>
      <c r="D25" s="50">
        <f>('สมรรถนะที่ 4 ตัวชี้วัดข้อที 4'!D25+'สมรรถนะที่ 4 ตัวชี้วัดข้อที 4'!J25)/2</f>
        <v>1</v>
      </c>
      <c r="E25" s="81">
        <f>('สมรรถนะที่ 4 ตัวชี้วัดข้อที 4'!E25+'สมรรถนะที่ 4 ตัวชี้วัดข้อที 4'!K25)/2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4 ตัวชี้วัดข้อที 4'!C26+'สมรรถนะที่ 4 ตัวชี้วัดข้อที 4'!I26)/2</f>
        <v>2</v>
      </c>
      <c r="D26" s="50">
        <f>('สมรรถนะที่ 4 ตัวชี้วัดข้อที 4'!D26+'สมรรถนะที่ 4 ตัวชี้วัดข้อที 4'!J26)/2</f>
        <v>2</v>
      </c>
      <c r="E26" s="81">
        <f>('สมรรถนะที่ 4 ตัวชี้วัดข้อที 4'!E26+'สมรรถนะที่ 4 ตัวชี้วัดข้อที 4'!K26)/2</f>
        <v>2</v>
      </c>
      <c r="F26" s="44" t="str">
        <f t="shared" si="0"/>
        <v>ดี</v>
      </c>
    </row>
    <row r="27" spans="1:6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4 ตัวชี้วัดข้อที 4'!C27+'สมรรถนะที่ 4 ตัวชี้วัดข้อที 4'!I27)/2</f>
        <v>2</v>
      </c>
      <c r="D27" s="50">
        <f>('สมรรถนะที่ 4 ตัวชี้วัดข้อที 4'!D27+'สมรรถนะที่ 4 ตัวชี้วัดข้อที 4'!J27)/2</f>
        <v>2</v>
      </c>
      <c r="E27" s="81">
        <f>('สมรรถนะที่ 4 ตัวชี้วัดข้อที 4'!E27+'สมรรถนะที่ 4 ตัวชี้วัดข้อที 4'!K27)/2</f>
        <v>2</v>
      </c>
      <c r="F27" s="44" t="str">
        <f t="shared" si="0"/>
        <v>ดี</v>
      </c>
    </row>
    <row r="28" spans="1:6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4 ตัวชี้วัดข้อที 4'!C28+'สมรรถนะที่ 4 ตัวชี้วัดข้อที 4'!I28)/2</f>
        <v>3</v>
      </c>
      <c r="D28" s="50">
        <f>('สมรรถนะที่ 4 ตัวชี้วัดข้อที 4'!D28+'สมรรถนะที่ 4 ตัวชี้วัดข้อที 4'!J28)/2</f>
        <v>3</v>
      </c>
      <c r="E28" s="81">
        <f>('สมรรถนะที่ 4 ตัวชี้วัดข้อที 4'!E28+'สมรรถนะที่ 4 ตัวชี้วัดข้อที 4'!K28)/2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4 ตัวชี้วัดข้อที 4'!C29+'สมรรถนะที่ 4 ตัวชี้วัดข้อที 4'!I29)/2</f>
        <v>2</v>
      </c>
      <c r="D29" s="50">
        <f>('สมรรถนะที่ 4 ตัวชี้วัดข้อที 4'!D29+'สมรรถนะที่ 4 ตัวชี้วัดข้อที 4'!J29)/2</f>
        <v>2</v>
      </c>
      <c r="E29" s="81">
        <f>('สมรรถนะที่ 4 ตัวชี้วัดข้อที 4'!E29+'สมรรถนะที่ 4 ตัวชี้วัดข้อที 4'!K29)/2</f>
        <v>2</v>
      </c>
      <c r="F29" s="44" t="str">
        <f t="shared" si="0"/>
        <v>ดี</v>
      </c>
    </row>
    <row r="30" spans="1:6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4 ตัวชี้วัดข้อที 4'!C30+'สมรรถนะที่ 4 ตัวชี้วัดข้อที 4'!I30)/2</f>
        <v>3</v>
      </c>
      <c r="D30" s="50">
        <f>('สมรรถนะที่ 4 ตัวชี้วัดข้อที 4'!D30+'สมรรถนะที่ 4 ตัวชี้วัดข้อที 4'!J30)/2</f>
        <v>3</v>
      </c>
      <c r="E30" s="81">
        <f>('สมรรถนะที่ 4 ตัวชี้วัดข้อที 4'!E30+'สมรรถนะที่ 4 ตัวชี้วัดข้อที 4'!K30)/2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4 ตัวชี้วัดข้อที 4'!C31+'สมรรถนะที่ 4 ตัวชี้วัดข้อที 4'!I31)/2</f>
        <v>1.5</v>
      </c>
      <c r="D31" s="50">
        <f>('สมรรถนะที่ 4 ตัวชี้วัดข้อที 4'!D31+'สมรรถนะที่ 4 ตัวชี้วัดข้อที 4'!J31)/2</f>
        <v>1.5</v>
      </c>
      <c r="E31" s="81">
        <f>('สมรรถนะที่ 4 ตัวชี้วัดข้อที 4'!E31+'สมรรถนะที่ 4 ตัวชี้วัดข้อที 4'!K31)/2</f>
        <v>1.5</v>
      </c>
      <c r="F31" s="44" t="str">
        <f t="shared" si="0"/>
        <v>ดี</v>
      </c>
    </row>
    <row r="32" spans="1:6" x14ac:dyDescent="0.2">
      <c r="A32" s="39">
        <v>21</v>
      </c>
      <c r="B32" s="49"/>
      <c r="C32" s="39"/>
      <c r="D32" s="50"/>
      <c r="E32" s="81"/>
      <c r="F32" s="44"/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0" t="s">
        <v>58</v>
      </c>
      <c r="B44" s="170"/>
      <c r="C44" s="170"/>
      <c r="D44" s="171">
        <f>AVERAGE(E12:E43)</f>
        <v>1.7749999999999999</v>
      </c>
      <c r="E44" s="170"/>
      <c r="F44" s="170"/>
    </row>
    <row r="45" spans="1:6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</row>
    <row r="46" spans="1:6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6</v>
      </c>
    </row>
    <row r="47" spans="1:6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5</v>
      </c>
    </row>
    <row r="48" spans="1:6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9</v>
      </c>
    </row>
    <row r="49" spans="1:6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</row>
    <row r="51" spans="1:6" x14ac:dyDescent="0.55000000000000004">
      <c r="B51" s="54" t="s">
        <v>59</v>
      </c>
      <c r="C51" s="173" t="s">
        <v>59</v>
      </c>
      <c r="D51" s="173"/>
      <c r="E51" s="173"/>
    </row>
    <row r="52" spans="1:6" x14ac:dyDescent="0.55000000000000004">
      <c r="B52" s="53" t="str">
        <f>ข้อมูลพื้นฐาน!D8</f>
        <v>(นางภัทรจิดาภา  กินนารี)</v>
      </c>
      <c r="C52" s="128" t="str">
        <f>ข้อมูลพื้นฐาน!D10</f>
        <v>(นายสุนันท์  จงใจกลาง)</v>
      </c>
      <c r="D52" s="128"/>
      <c r="E52" s="128"/>
    </row>
    <row r="53" spans="1:6" x14ac:dyDescent="0.55000000000000004">
      <c r="B53" s="53" t="s">
        <v>20</v>
      </c>
      <c r="C53" s="128" t="s">
        <v>23</v>
      </c>
      <c r="D53" s="128"/>
      <c r="E53" s="128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R57"/>
  <sheetViews>
    <sheetView view="pageBreakPreview" topLeftCell="A26" zoomScale="98" zoomScaleNormal="55" zoomScaleSheetLayoutView="98" workbookViewId="0">
      <selection activeCell="C32" sqref="C32"/>
    </sheetView>
  </sheetViews>
  <sheetFormatPr defaultColWidth="9" defaultRowHeight="24" x14ac:dyDescent="0.55000000000000004"/>
  <cols>
    <col min="1" max="1" width="9.75" style="1" customWidth="1"/>
    <col min="2" max="2" width="39" style="1" customWidth="1"/>
    <col min="3" max="3" width="25.125" style="1" customWidth="1"/>
    <col min="4" max="4" width="27.625" style="1" customWidth="1"/>
    <col min="5" max="5" width="14.25" style="1" customWidth="1"/>
    <col min="6" max="6" width="16" style="2" customWidth="1"/>
    <col min="7" max="7" width="16.75" style="1" customWidth="1"/>
    <col min="8" max="8" width="9.75" style="1" customWidth="1"/>
    <col min="9" max="9" width="39" style="1" customWidth="1"/>
    <col min="10" max="10" width="25.125" style="1" customWidth="1"/>
    <col min="11" max="11" width="27.625" style="1" customWidth="1"/>
    <col min="12" max="12" width="14.25" style="1" customWidth="1"/>
    <col min="13" max="13" width="16" style="2" customWidth="1"/>
    <col min="14" max="14" width="16.75" style="1" customWidth="1"/>
    <col min="15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 t="s">
        <v>66</v>
      </c>
      <c r="I1" s="174"/>
      <c r="J1" s="174"/>
      <c r="K1" s="174"/>
      <c r="L1" s="174"/>
      <c r="M1" s="174"/>
      <c r="N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68" t="s">
        <v>15</v>
      </c>
      <c r="D2" s="175" t="str">
        <f>ข้อมูลพื้นฐาน!D6</f>
        <v>ปีการศึกษา 2565</v>
      </c>
      <c r="E2" s="175"/>
      <c r="F2" s="75"/>
      <c r="G2" s="75"/>
      <c r="H2" s="175" t="str">
        <f>ข้อมูลพื้นฐาน!D4</f>
        <v>ชั้นประถมศึกษาปีที่ 1</v>
      </c>
      <c r="I2" s="175"/>
      <c r="J2" s="68" t="s">
        <v>57</v>
      </c>
      <c r="K2" s="175" t="str">
        <f>ข้อมูลพื้นฐาน!D6</f>
        <v>ปีการศึกษา 2565</v>
      </c>
      <c r="L2" s="175"/>
      <c r="M2" s="75"/>
      <c r="N2" s="75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 t="str">
        <f>ข้อมูลพื้นฐาน!D7</f>
        <v>โรงเรียนบ้านกุดโบสถ์</v>
      </c>
      <c r="I3" s="177"/>
      <c r="J3" s="177"/>
      <c r="K3" s="177"/>
      <c r="L3" s="177"/>
      <c r="M3" s="177"/>
      <c r="N3" s="177"/>
    </row>
    <row r="4" spans="1:18" ht="25.5" customHeight="1" x14ac:dyDescent="0.55000000000000004">
      <c r="A4" s="178" t="s">
        <v>94</v>
      </c>
      <c r="B4" s="178"/>
      <c r="C4" s="178"/>
      <c r="D4" s="178"/>
      <c r="E4" s="178"/>
      <c r="F4" s="178"/>
      <c r="G4" s="178"/>
      <c r="H4" s="178" t="s">
        <v>94</v>
      </c>
      <c r="I4" s="178"/>
      <c r="J4" s="178"/>
      <c r="K4" s="178"/>
      <c r="L4" s="178"/>
      <c r="M4" s="178"/>
      <c r="N4" s="178"/>
    </row>
    <row r="5" spans="1:18" ht="25.5" customHeight="1" x14ac:dyDescent="0.55000000000000004">
      <c r="A5" s="61" t="s">
        <v>170</v>
      </c>
      <c r="B5" s="61"/>
      <c r="C5" s="61"/>
      <c r="D5" s="61"/>
      <c r="E5" s="61"/>
      <c r="F5" s="61"/>
      <c r="G5" s="61"/>
      <c r="H5" s="61" t="s">
        <v>170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108</v>
      </c>
      <c r="D6" s="179" t="s">
        <v>109</v>
      </c>
      <c r="E6" s="136" t="s">
        <v>44</v>
      </c>
      <c r="F6" s="137" t="s">
        <v>45</v>
      </c>
      <c r="G6" s="138" t="s">
        <v>46</v>
      </c>
      <c r="H6" s="145" t="s">
        <v>43</v>
      </c>
      <c r="I6" s="146" t="s">
        <v>27</v>
      </c>
      <c r="J6" s="139" t="str">
        <f>C6</f>
        <v>1. ติดตามข่าวสาร ความเปลี่ยนแปลงทางสังคม และเหตุการณ์ปัจจุบันของสังคมอย่างสม่ำเสมอ</v>
      </c>
      <c r="K6" s="139" t="str">
        <f>D6</f>
        <v>2. เข้าใจ ยอมรับและปรับตัวต่อการเปลี่ยนแปลงทางสังคม สภาพแวดล้อมอย่างเหมาะสม</v>
      </c>
      <c r="L6" s="136" t="s">
        <v>44</v>
      </c>
      <c r="M6" s="137" t="s">
        <v>45</v>
      </c>
      <c r="N6" s="138" t="s">
        <v>46</v>
      </c>
    </row>
    <row r="7" spans="1:18" ht="21.6" customHeight="1" x14ac:dyDescent="0.55000000000000004">
      <c r="A7" s="145"/>
      <c r="B7" s="146"/>
      <c r="C7" s="139"/>
      <c r="D7" s="180"/>
      <c r="E7" s="136"/>
      <c r="F7" s="137"/>
      <c r="G7" s="138"/>
      <c r="H7" s="145"/>
      <c r="I7" s="146"/>
      <c r="J7" s="139"/>
      <c r="K7" s="139"/>
      <c r="L7" s="136"/>
      <c r="M7" s="137"/>
      <c r="N7" s="138"/>
    </row>
    <row r="8" spans="1:18" ht="21.6" customHeight="1" x14ac:dyDescent="0.55000000000000004">
      <c r="A8" s="145"/>
      <c r="B8" s="146"/>
      <c r="C8" s="139"/>
      <c r="D8" s="180"/>
      <c r="E8" s="136"/>
      <c r="F8" s="137"/>
      <c r="G8" s="138"/>
      <c r="H8" s="145"/>
      <c r="I8" s="146"/>
      <c r="J8" s="139"/>
      <c r="K8" s="139"/>
      <c r="L8" s="136"/>
      <c r="M8" s="137"/>
      <c r="N8" s="138"/>
    </row>
    <row r="9" spans="1:18" ht="21.6" customHeight="1" x14ac:dyDescent="0.55000000000000004">
      <c r="A9" s="145"/>
      <c r="B9" s="146"/>
      <c r="C9" s="139"/>
      <c r="D9" s="180"/>
      <c r="E9" s="136"/>
      <c r="F9" s="137"/>
      <c r="G9" s="138"/>
      <c r="H9" s="145"/>
      <c r="I9" s="146"/>
      <c r="J9" s="139"/>
      <c r="K9" s="139"/>
      <c r="L9" s="136"/>
      <c r="M9" s="137"/>
      <c r="N9" s="138"/>
    </row>
    <row r="10" spans="1:18" ht="21.6" customHeight="1" x14ac:dyDescent="0.55000000000000004">
      <c r="A10" s="145"/>
      <c r="B10" s="146"/>
      <c r="C10" s="139"/>
      <c r="D10" s="180"/>
      <c r="E10" s="136"/>
      <c r="F10" s="137"/>
      <c r="G10" s="138"/>
      <c r="H10" s="145"/>
      <c r="I10" s="146"/>
      <c r="J10" s="139"/>
      <c r="K10" s="139"/>
      <c r="L10" s="136"/>
      <c r="M10" s="137"/>
      <c r="N10" s="138"/>
    </row>
    <row r="11" spans="1:18" ht="21.6" customHeight="1" x14ac:dyDescent="0.55000000000000004">
      <c r="A11" s="145"/>
      <c r="B11" s="146"/>
      <c r="C11" s="139"/>
      <c r="D11" s="181"/>
      <c r="E11" s="136"/>
      <c r="F11" s="137"/>
      <c r="G11" s="138"/>
      <c r="H11" s="145"/>
      <c r="I11" s="146"/>
      <c r="J11" s="139"/>
      <c r="K11" s="139"/>
      <c r="L11" s="136"/>
      <c r="M11" s="137"/>
      <c r="N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1</v>
      </c>
      <c r="D12" s="39">
        <v>2</v>
      </c>
      <c r="E12" s="50">
        <f t="shared" ref="E12:E43" si="0">SUM(C12:D12)</f>
        <v>3</v>
      </c>
      <c r="F12" s="81">
        <f t="shared" ref="F12:F43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เด็กชายฉัตรปกรณ์ ไร่กระโทก</v>
      </c>
      <c r="J12" s="39">
        <v>2</v>
      </c>
      <c r="K12" s="39">
        <v>3</v>
      </c>
      <c r="L12" s="50">
        <f t="shared" ref="L12:L43" si="2">SUM(J12:K12)</f>
        <v>5</v>
      </c>
      <c r="M12" s="81">
        <f t="shared" ref="M12:M43" si="3">AVERAGE(J12:K12)</f>
        <v>2.5</v>
      </c>
      <c r="N12" s="44" t="str">
        <f>IF(M12&gt;=2.5,"ดีเยี่ยม",IF(M12&gt;=1.5,"ดี",IF(M12&gt;=1,"ผ่านเกณฑ์",IF(M12&gt;=0,"ไม่ผ่านเกณฑ์"))))</f>
        <v>ดีเยี่ยม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1</v>
      </c>
      <c r="D13" s="39">
        <v>2</v>
      </c>
      <c r="E13" s="50">
        <f t="shared" si="0"/>
        <v>3</v>
      </c>
      <c r="F13" s="81">
        <f t="shared" si="1"/>
        <v>1.5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เด็กชายชานน เลยกระโทก</v>
      </c>
      <c r="J13" s="39">
        <v>2</v>
      </c>
      <c r="K13" s="39">
        <v>3</v>
      </c>
      <c r="L13" s="50">
        <f t="shared" si="2"/>
        <v>5</v>
      </c>
      <c r="M13" s="81">
        <f t="shared" si="3"/>
        <v>2.5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2</v>
      </c>
      <c r="D14" s="39">
        <v>3</v>
      </c>
      <c r="E14" s="50">
        <f t="shared" si="0"/>
        <v>5</v>
      </c>
      <c r="F14" s="81">
        <f t="shared" si="1"/>
        <v>2.5</v>
      </c>
      <c r="G14" s="44" t="str">
        <f t="shared" ref="G14:G43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เด็กชายณัฐพล  พินิจ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3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2</v>
      </c>
      <c r="D15" s="39">
        <v>3</v>
      </c>
      <c r="E15" s="50">
        <f t="shared" si="0"/>
        <v>5</v>
      </c>
      <c r="F15" s="81">
        <f t="shared" si="1"/>
        <v>2.5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เด็กชายธีรเดช ผลวัฒน์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2</v>
      </c>
      <c r="D16" s="39">
        <v>2</v>
      </c>
      <c r="E16" s="50">
        <f t="shared" si="0"/>
        <v>4</v>
      </c>
      <c r="F16" s="81">
        <f t="shared" si="1"/>
        <v>2</v>
      </c>
      <c r="G16" s="44" t="str">
        <f t="shared" si="4"/>
        <v>ดี</v>
      </c>
      <c r="H16" s="39">
        <v>5</v>
      </c>
      <c r="I16" s="49" t="str">
        <f>ข้อมูลนักเรียน!B9</f>
        <v>เด็กชายนฤบดินทร์  เนาว์ประโคน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1</v>
      </c>
      <c r="D17" s="39">
        <v>2</v>
      </c>
      <c r="E17" s="50">
        <f t="shared" si="0"/>
        <v>3</v>
      </c>
      <c r="F17" s="81">
        <f t="shared" si="1"/>
        <v>1.5</v>
      </c>
      <c r="G17" s="44" t="str">
        <f t="shared" si="4"/>
        <v>ดี</v>
      </c>
      <c r="H17" s="39">
        <v>6</v>
      </c>
      <c r="I17" s="49" t="str">
        <f>ข้อมูลนักเรียน!B10</f>
        <v>เด็กชายสิริชัย  หนูแก้ว</v>
      </c>
      <c r="J17" s="39">
        <v>2</v>
      </c>
      <c r="K17" s="39">
        <v>3</v>
      </c>
      <c r="L17" s="50">
        <f t="shared" si="2"/>
        <v>5</v>
      </c>
      <c r="M17" s="81">
        <f t="shared" si="3"/>
        <v>2.5</v>
      </c>
      <c r="N17" s="44" t="str">
        <f t="shared" si="5"/>
        <v>ดีเยี่ยม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1</v>
      </c>
      <c r="D18" s="39">
        <v>2</v>
      </c>
      <c r="E18" s="50">
        <f t="shared" si="0"/>
        <v>3</v>
      </c>
      <c r="F18" s="81">
        <f t="shared" si="1"/>
        <v>1.5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เด็กชายสิริโชค หนูแก้ว</v>
      </c>
      <c r="J18" s="39">
        <v>2</v>
      </c>
      <c r="K18" s="39">
        <v>3</v>
      </c>
      <c r="L18" s="50">
        <f t="shared" si="2"/>
        <v>5</v>
      </c>
      <c r="M18" s="81">
        <f t="shared" si="3"/>
        <v>2.5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39">
        <v>2</v>
      </c>
      <c r="E19" s="50">
        <f t="shared" si="0"/>
        <v>3</v>
      </c>
      <c r="F19" s="81">
        <f t="shared" si="1"/>
        <v>1.5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เด็กชายอุ้มบุญ  ต่างครบุรี</v>
      </c>
      <c r="J19" s="39">
        <v>2</v>
      </c>
      <c r="K19" s="39">
        <v>3</v>
      </c>
      <c r="L19" s="50">
        <f t="shared" si="2"/>
        <v>5</v>
      </c>
      <c r="M19" s="81">
        <f t="shared" si="3"/>
        <v>2.5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1</v>
      </c>
      <c r="D20" s="39">
        <v>2</v>
      </c>
      <c r="E20" s="50">
        <f t="shared" si="0"/>
        <v>3</v>
      </c>
      <c r="F20" s="81">
        <f t="shared" si="1"/>
        <v>1.5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เด็กหญิงรัชนีกร ชำนาญจิตร</v>
      </c>
      <c r="J20" s="39">
        <v>2</v>
      </c>
      <c r="K20" s="39">
        <v>3</v>
      </c>
      <c r="L20" s="50">
        <f t="shared" si="2"/>
        <v>5</v>
      </c>
      <c r="M20" s="81">
        <f t="shared" si="3"/>
        <v>2.5</v>
      </c>
      <c r="N20" s="44" t="str">
        <f t="shared" si="5"/>
        <v>ดีเยี่ยม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1</v>
      </c>
      <c r="D21" s="39">
        <v>2</v>
      </c>
      <c r="E21" s="50">
        <f t="shared" si="0"/>
        <v>3</v>
      </c>
      <c r="F21" s="81">
        <f t="shared" si="1"/>
        <v>1.5</v>
      </c>
      <c r="G21" s="44" t="str">
        <f t="shared" si="4"/>
        <v>ดี</v>
      </c>
      <c r="H21" s="39">
        <v>10</v>
      </c>
      <c r="I21" s="49" t="str">
        <f>ข้อมูลนักเรียน!B14</f>
        <v>เด็กหญิงวชิรญาณ์ สระกระโทก</v>
      </c>
      <c r="J21" s="39">
        <v>2</v>
      </c>
      <c r="K21" s="39">
        <v>3</v>
      </c>
      <c r="L21" s="50">
        <f t="shared" si="2"/>
        <v>5</v>
      </c>
      <c r="M21" s="81">
        <f t="shared" si="3"/>
        <v>2.5</v>
      </c>
      <c r="N21" s="44" t="str">
        <f t="shared" si="5"/>
        <v>ดีเยี่ยม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1</v>
      </c>
      <c r="D22" s="39">
        <v>2</v>
      </c>
      <c r="E22" s="50">
        <f t="shared" si="0"/>
        <v>3</v>
      </c>
      <c r="F22" s="81">
        <f t="shared" si="1"/>
        <v>1.5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เด็กชายศุภชัย  คำดี</v>
      </c>
      <c r="J22" s="39">
        <v>2</v>
      </c>
      <c r="K22" s="39">
        <v>3</v>
      </c>
      <c r="L22" s="50">
        <f t="shared" si="2"/>
        <v>5</v>
      </c>
      <c r="M22" s="81">
        <f t="shared" si="3"/>
        <v>2.5</v>
      </c>
      <c r="N22" s="44" t="str">
        <f t="shared" si="5"/>
        <v>ดีเยี่ยม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2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เด็กชายธีรพงษ์ สิงห์กระโทก</v>
      </c>
      <c r="J23" s="39">
        <v>2</v>
      </c>
      <c r="K23" s="39">
        <v>3</v>
      </c>
      <c r="L23" s="50">
        <f t="shared" si="2"/>
        <v>5</v>
      </c>
      <c r="M23" s="81">
        <f t="shared" si="3"/>
        <v>2.5</v>
      </c>
      <c r="N23" s="44" t="str">
        <f t="shared" si="5"/>
        <v>ดีเยี่ยม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2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เด็กชายณวพล ชำนาญจิตร</v>
      </c>
      <c r="J24" s="39">
        <v>2</v>
      </c>
      <c r="K24" s="39">
        <v>3</v>
      </c>
      <c r="L24" s="50">
        <f t="shared" si="2"/>
        <v>5</v>
      </c>
      <c r="M24" s="81">
        <f t="shared" si="3"/>
        <v>2.5</v>
      </c>
      <c r="N24" s="44" t="str">
        <f t="shared" si="5"/>
        <v>ดีเยี่ยม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เด็กหญิงจันทัปปภา เกตุดอน</v>
      </c>
      <c r="J25" s="39">
        <v>2</v>
      </c>
      <c r="K25" s="39">
        <v>3</v>
      </c>
      <c r="L25" s="50">
        <f t="shared" si="2"/>
        <v>5</v>
      </c>
      <c r="M25" s="81">
        <f t="shared" si="3"/>
        <v>2.5</v>
      </c>
      <c r="N25" s="44" t="str">
        <f t="shared" si="5"/>
        <v>ดีเยี่ยม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39">
        <v>2</v>
      </c>
      <c r="E26" s="50">
        <f t="shared" si="0"/>
        <v>4</v>
      </c>
      <c r="F26" s="81">
        <f t="shared" si="1"/>
        <v>2</v>
      </c>
      <c r="G26" s="44" t="str">
        <f t="shared" si="4"/>
        <v>ดี</v>
      </c>
      <c r="H26" s="39">
        <v>15</v>
      </c>
      <c r="I26" s="49" t="str">
        <f>ข้อมูลนักเรียน!B19</f>
        <v>เด็กชายกิตติเจริญชัย หงษ์อ่อน</v>
      </c>
      <c r="J26" s="39">
        <v>3</v>
      </c>
      <c r="K26" s="39">
        <v>3</v>
      </c>
      <c r="L26" s="50">
        <f t="shared" si="2"/>
        <v>6</v>
      </c>
      <c r="M26" s="81">
        <f t="shared" si="3"/>
        <v>3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2</v>
      </c>
      <c r="D27" s="39">
        <v>2</v>
      </c>
      <c r="E27" s="50">
        <f t="shared" si="0"/>
        <v>4</v>
      </c>
      <c r="F27" s="81">
        <f t="shared" si="1"/>
        <v>2</v>
      </c>
      <c r="G27" s="44" t="str">
        <f t="shared" si="4"/>
        <v>ดี</v>
      </c>
      <c r="H27" s="39">
        <v>16</v>
      </c>
      <c r="I27" s="49" t="str">
        <f>ข้อมูลนักเรียน!B20</f>
        <v>เด็กชายณรงค์ฤทธิ์  ล้อมกระโทก</v>
      </c>
      <c r="J27" s="39">
        <v>3</v>
      </c>
      <c r="K27" s="39">
        <v>3</v>
      </c>
      <c r="L27" s="50">
        <f t="shared" si="2"/>
        <v>6</v>
      </c>
      <c r="M27" s="81">
        <f t="shared" si="3"/>
        <v>3</v>
      </c>
      <c r="N27" s="44" t="str">
        <f t="shared" si="5"/>
        <v>ดีเยี่ยม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2</v>
      </c>
      <c r="D28" s="39">
        <v>3</v>
      </c>
      <c r="E28" s="50">
        <f t="shared" si="0"/>
        <v>5</v>
      </c>
      <c r="F28" s="81">
        <f t="shared" si="1"/>
        <v>2.5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เด็กหญิงณัฐนิกา  รังกระโทก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1</v>
      </c>
      <c r="D29" s="39">
        <v>2</v>
      </c>
      <c r="E29" s="50">
        <f t="shared" si="0"/>
        <v>3</v>
      </c>
      <c r="F29" s="81">
        <f t="shared" si="1"/>
        <v>1.5</v>
      </c>
      <c r="G29" s="44" t="str">
        <f t="shared" si="4"/>
        <v>ดี</v>
      </c>
      <c r="H29" s="39">
        <v>18</v>
      </c>
      <c r="I29" s="49" t="str">
        <f>ข้อมูลนักเรียน!B22</f>
        <v>เด็กชายพรเพชร  แสงดี</v>
      </c>
      <c r="J29" s="39">
        <v>2</v>
      </c>
      <c r="K29" s="39">
        <v>3</v>
      </c>
      <c r="L29" s="50">
        <f t="shared" si="2"/>
        <v>5</v>
      </c>
      <c r="M29" s="81">
        <f t="shared" si="3"/>
        <v>2.5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39">
        <v>2</v>
      </c>
      <c r="E30" s="50">
        <f t="shared" si="0"/>
        <v>5</v>
      </c>
      <c r="F30" s="81">
        <f t="shared" si="1"/>
        <v>2.5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เด็กชายอภินัท  คำภูมี</v>
      </c>
      <c r="J30" s="39">
        <v>3</v>
      </c>
      <c r="K30" s="39">
        <v>3</v>
      </c>
      <c r="L30" s="50">
        <f t="shared" si="2"/>
        <v>6</v>
      </c>
      <c r="M30" s="81">
        <f t="shared" si="3"/>
        <v>3</v>
      </c>
      <c r="N30" s="44" t="str">
        <f t="shared" si="5"/>
        <v>ดีเยี่ยม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2</v>
      </c>
      <c r="D31" s="39">
        <v>2</v>
      </c>
      <c r="E31" s="50">
        <f t="shared" si="0"/>
        <v>4</v>
      </c>
      <c r="F31" s="81">
        <f t="shared" si="1"/>
        <v>2</v>
      </c>
      <c r="G31" s="44" t="str">
        <f t="shared" si="4"/>
        <v>ดี</v>
      </c>
      <c r="H31" s="39">
        <v>20</v>
      </c>
      <c r="I31" s="49" t="str">
        <f>ข้อมูลนักเรียน!B24</f>
        <v>เด็กหญิงอริสา  รสกระโทก</v>
      </c>
      <c r="J31" s="39">
        <v>2</v>
      </c>
      <c r="K31" s="39">
        <v>3</v>
      </c>
      <c r="L31" s="50">
        <f t="shared" si="2"/>
        <v>5</v>
      </c>
      <c r="M31" s="81">
        <f t="shared" si="3"/>
        <v>2.5</v>
      </c>
      <c r="N31" s="44" t="str">
        <f t="shared" si="5"/>
        <v>ดีเยี่ยม</v>
      </c>
    </row>
    <row r="32" spans="1:14" ht="27.75" customHeight="1" x14ac:dyDescent="0.55000000000000004">
      <c r="A32" s="39">
        <v>21</v>
      </c>
      <c r="B32" s="49"/>
      <c r="C32" s="39"/>
      <c r="D32" s="39"/>
      <c r="E32" s="50"/>
      <c r="F32" s="81"/>
      <c r="G32" s="44"/>
      <c r="H32" s="39"/>
      <c r="I32" s="49"/>
      <c r="J32" s="39"/>
      <c r="K32" s="39"/>
      <c r="L32" s="50"/>
      <c r="M32" s="81"/>
      <c r="N32" s="44"/>
    </row>
    <row r="33" spans="1:14" ht="27.75" customHeight="1" x14ac:dyDescent="0.55000000000000004">
      <c r="A33" s="39">
        <v>22</v>
      </c>
      <c r="B33" s="49"/>
      <c r="C33" s="39"/>
      <c r="D33" s="39"/>
      <c r="E33" s="50"/>
      <c r="F33" s="81"/>
      <c r="G33" s="44"/>
      <c r="H33" s="39"/>
      <c r="I33" s="49"/>
      <c r="J33" s="39"/>
      <c r="K33" s="39"/>
      <c r="L33" s="50"/>
      <c r="M33" s="81"/>
      <c r="N33" s="44"/>
    </row>
    <row r="34" spans="1:14" ht="27.75" customHeight="1" x14ac:dyDescent="0.55000000000000004">
      <c r="A34" s="39">
        <v>23</v>
      </c>
      <c r="B34" s="49"/>
      <c r="C34" s="39"/>
      <c r="D34" s="39"/>
      <c r="E34" s="50"/>
      <c r="F34" s="81"/>
      <c r="G34" s="44"/>
      <c r="H34" s="39"/>
      <c r="I34" s="49"/>
      <c r="J34" s="39"/>
      <c r="K34" s="39"/>
      <c r="L34" s="50"/>
      <c r="M34" s="81"/>
      <c r="N34" s="44"/>
    </row>
    <row r="35" spans="1:14" ht="27.75" customHeight="1" x14ac:dyDescent="0.55000000000000004">
      <c r="A35" s="39">
        <v>24</v>
      </c>
      <c r="B35" s="49"/>
      <c r="C35" s="39"/>
      <c r="D35" s="39"/>
      <c r="E35" s="50"/>
      <c r="F35" s="81"/>
      <c r="G35" s="44"/>
      <c r="H35" s="39"/>
      <c r="I35" s="49"/>
      <c r="J35" s="39"/>
      <c r="K35" s="39"/>
      <c r="L35" s="50"/>
      <c r="M35" s="81"/>
      <c r="N35" s="44"/>
    </row>
    <row r="36" spans="1:14" ht="27.75" customHeight="1" x14ac:dyDescent="0.55000000000000004">
      <c r="A36" s="39">
        <v>25</v>
      </c>
      <c r="B36" s="49"/>
      <c r="C36" s="39"/>
      <c r="D36" s="39"/>
      <c r="E36" s="50"/>
      <c r="F36" s="81"/>
      <c r="G36" s="44"/>
      <c r="H36" s="39"/>
      <c r="I36" s="49"/>
      <c r="J36" s="39"/>
      <c r="K36" s="39"/>
      <c r="L36" s="50"/>
      <c r="M36" s="81"/>
      <c r="N36" s="44"/>
    </row>
    <row r="37" spans="1:14" ht="27.75" customHeight="1" x14ac:dyDescent="0.55000000000000004">
      <c r="A37" s="39">
        <v>26</v>
      </c>
      <c r="B37" s="49"/>
      <c r="C37" s="39"/>
      <c r="D37" s="39"/>
      <c r="E37" s="50"/>
      <c r="F37" s="81"/>
      <c r="G37" s="44"/>
      <c r="H37" s="39"/>
      <c r="I37" s="49"/>
      <c r="J37" s="39"/>
      <c r="K37" s="39"/>
      <c r="L37" s="50"/>
      <c r="M37" s="81"/>
      <c r="N37" s="44"/>
    </row>
    <row r="38" spans="1:14" ht="27.75" customHeight="1" x14ac:dyDescent="0.55000000000000004">
      <c r="A38" s="39">
        <v>27</v>
      </c>
      <c r="B38" s="49"/>
      <c r="C38" s="39"/>
      <c r="D38" s="39"/>
      <c r="E38" s="50"/>
      <c r="F38" s="81"/>
      <c r="G38" s="44"/>
      <c r="H38" s="39"/>
      <c r="I38" s="49"/>
      <c r="J38" s="39"/>
      <c r="K38" s="39"/>
      <c r="L38" s="50"/>
      <c r="M38" s="81"/>
      <c r="N38" s="44"/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/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/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/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/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0" t="s">
        <v>58</v>
      </c>
      <c r="B44" s="170"/>
      <c r="C44" s="170"/>
      <c r="D44" s="170"/>
      <c r="E44" s="171">
        <f>AVERAGE(F12:F43)</f>
        <v>1.825</v>
      </c>
      <c r="F44" s="170"/>
      <c r="G44" s="170"/>
      <c r="H44" s="170" t="s">
        <v>58</v>
      </c>
      <c r="I44" s="170"/>
      <c r="J44" s="170"/>
      <c r="K44" s="170"/>
      <c r="L44" s="171">
        <f>AVERAGE(M12:M43)</f>
        <v>2.6749999999999998</v>
      </c>
      <c r="M44" s="170"/>
      <c r="N44" s="170"/>
    </row>
    <row r="45" spans="1:14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  <c r="H45" s="172" t="s">
        <v>46</v>
      </c>
      <c r="I45" s="172"/>
      <c r="J45" s="172"/>
      <c r="K45" s="172"/>
      <c r="L45" s="172" t="str">
        <f>IF(L44&gt;=2.5,"ดีเยี่ยม",IF(L44&gt;=1.5,"ดี",IF(L44&gt;=1,"ผ่านเกณฑ์",IF(L44&gt;=0,"ไม่ผ่านเกณฑ์"))))</f>
        <v>ดีเยี่ยม</v>
      </c>
      <c r="M45" s="172"/>
      <c r="N45" s="172"/>
    </row>
    <row r="46" spans="1:14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4</v>
      </c>
      <c r="H46" s="62"/>
      <c r="I46" s="62"/>
      <c r="J46" s="62"/>
      <c r="K46" s="169" t="s">
        <v>49</v>
      </c>
      <c r="L46" s="169"/>
      <c r="M46" s="169"/>
      <c r="N46" s="57">
        <f>COUNTIF(N12:N43,G54)</f>
        <v>20</v>
      </c>
    </row>
    <row r="47" spans="1:14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16</v>
      </c>
      <c r="H47" s="62"/>
      <c r="I47" s="62"/>
      <c r="J47" s="62"/>
      <c r="K47" s="169" t="s">
        <v>51</v>
      </c>
      <c r="L47" s="169"/>
      <c r="M47" s="169"/>
      <c r="N47" s="57">
        <f>COUNTIF(N12:N43,G55)</f>
        <v>0</v>
      </c>
    </row>
    <row r="48" spans="1:14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  <c r="H48" s="62"/>
      <c r="I48" s="62"/>
      <c r="J48" s="62"/>
      <c r="K48" s="169" t="s">
        <v>53</v>
      </c>
      <c r="L48" s="169"/>
      <c r="M48" s="169"/>
      <c r="N48" s="57">
        <f>COUNTIF(N12:N43,G56)</f>
        <v>0</v>
      </c>
    </row>
    <row r="49" spans="1:14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  <c r="H49" s="62"/>
      <c r="I49" s="62"/>
      <c r="J49" s="62"/>
      <c r="K49" s="169" t="s">
        <v>55</v>
      </c>
      <c r="L49" s="169"/>
      <c r="M49" s="169"/>
      <c r="N49" s="57">
        <f>COUNTIF(N12:N43,G57)</f>
        <v>0</v>
      </c>
    </row>
    <row r="51" spans="1:14" x14ac:dyDescent="0.55000000000000004">
      <c r="B51" s="173" t="s">
        <v>59</v>
      </c>
      <c r="C51" s="173"/>
      <c r="D51" s="173" t="s">
        <v>59</v>
      </c>
      <c r="E51" s="173"/>
      <c r="F51" s="173"/>
      <c r="I51" s="173" t="s">
        <v>59</v>
      </c>
      <c r="J51" s="173"/>
      <c r="K51" s="173" t="s">
        <v>59</v>
      </c>
      <c r="L51" s="173"/>
      <c r="M51" s="173"/>
    </row>
    <row r="52" spans="1:14" x14ac:dyDescent="0.55000000000000004">
      <c r="B52" s="128" t="str">
        <f>ข้อมูลพื้นฐาน!D8</f>
        <v>(นางภัทรจิดาภา  กินนารี)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  <c r="I52" s="128" t="str">
        <f>ข้อมูลพื้นฐาน!D8</f>
        <v>(นางภัทรจิดาภา  กินนารี)</v>
      </c>
      <c r="J52" s="128"/>
      <c r="K52" s="128" t="str">
        <f>ข้อมูลพื้นฐาน!D10</f>
        <v>(นายสุนันท์  จงใจกลาง)</v>
      </c>
      <c r="L52" s="128"/>
      <c r="M52" s="128"/>
    </row>
    <row r="53" spans="1:14" x14ac:dyDescent="0.55000000000000004">
      <c r="B53" s="128" t="s">
        <v>20</v>
      </c>
      <c r="C53" s="128"/>
      <c r="D53" s="128" t="s">
        <v>23</v>
      </c>
      <c r="E53" s="128"/>
      <c r="F53" s="128"/>
      <c r="I53" s="128" t="s">
        <v>20</v>
      </c>
      <c r="J53" s="128"/>
      <c r="K53" s="128" t="s">
        <v>23</v>
      </c>
      <c r="L53" s="128"/>
      <c r="M53" s="128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2">
    <mergeCell ref="A1:G1"/>
    <mergeCell ref="H1:N1"/>
    <mergeCell ref="A2:B2"/>
    <mergeCell ref="H2:I2"/>
    <mergeCell ref="D2:E2"/>
    <mergeCell ref="K2:L2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</mergeCells>
  <pageMargins left="0.86614173228346458" right="0.55118110236220474" top="0.48" bottom="0.55000000000000004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R57"/>
  <sheetViews>
    <sheetView view="pageBreakPreview" topLeftCell="A21" zoomScale="60" zoomScaleNormal="100" workbookViewId="0">
      <selection activeCell="D37" sqref="D37"/>
    </sheetView>
  </sheetViews>
  <sheetFormatPr defaultRowHeight="24" x14ac:dyDescent="0.55000000000000004"/>
  <cols>
    <col min="1" max="1" width="10.5" style="1" customWidth="1"/>
    <col min="2" max="2" width="45.75" style="1" customWidth="1"/>
    <col min="3" max="3" width="24.25" style="1" customWidth="1"/>
    <col min="4" max="4" width="23.75" style="1" customWidth="1"/>
    <col min="5" max="5" width="16.125" style="1" customWidth="1"/>
    <col min="6" max="6" width="13.5" style="2" customWidth="1"/>
    <col min="7" max="7" width="14.37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</row>
    <row r="2" spans="1:18" x14ac:dyDescent="0.2">
      <c r="A2" s="175" t="str">
        <f>ข้อมูลพื้นฐาน!D4</f>
        <v>ชั้นประถมศึกษาปีที่ 1</v>
      </c>
      <c r="B2" s="175"/>
      <c r="C2" s="175" t="str">
        <f>ข้อมูลพื้นฐาน!D6</f>
        <v>ปีการศึกษา 2565</v>
      </c>
      <c r="D2" s="175"/>
      <c r="E2" s="75"/>
      <c r="F2" s="75"/>
      <c r="G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</row>
    <row r="4" spans="1:18" x14ac:dyDescent="0.2">
      <c r="A4" s="178" t="s">
        <v>94</v>
      </c>
      <c r="B4" s="178"/>
      <c r="C4" s="178"/>
      <c r="D4" s="178"/>
      <c r="E4" s="178"/>
      <c r="F4" s="178"/>
      <c r="G4" s="178"/>
    </row>
    <row r="5" spans="1:18" x14ac:dyDescent="0.2">
      <c r="A5" s="61" t="s">
        <v>107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45" t="s">
        <v>43</v>
      </c>
      <c r="B6" s="146" t="s">
        <v>27</v>
      </c>
      <c r="C6" s="139" t="s">
        <v>108</v>
      </c>
      <c r="D6" s="179" t="s">
        <v>109</v>
      </c>
      <c r="E6" s="136" t="s">
        <v>44</v>
      </c>
      <c r="F6" s="137" t="s">
        <v>45</v>
      </c>
      <c r="G6" s="138" t="s">
        <v>46</v>
      </c>
    </row>
    <row r="7" spans="1:18" ht="24.6" customHeight="1" x14ac:dyDescent="0.2">
      <c r="A7" s="145"/>
      <c r="B7" s="146"/>
      <c r="C7" s="139"/>
      <c r="D7" s="180"/>
      <c r="E7" s="136"/>
      <c r="F7" s="137"/>
      <c r="G7" s="138"/>
    </row>
    <row r="8" spans="1:18" ht="24.6" customHeight="1" x14ac:dyDescent="0.2">
      <c r="A8" s="145"/>
      <c r="B8" s="146"/>
      <c r="C8" s="139"/>
      <c r="D8" s="180"/>
      <c r="E8" s="136"/>
      <c r="F8" s="137"/>
      <c r="G8" s="138"/>
    </row>
    <row r="9" spans="1:18" ht="24.6" customHeight="1" x14ac:dyDescent="0.2">
      <c r="A9" s="145"/>
      <c r="B9" s="146"/>
      <c r="C9" s="139"/>
      <c r="D9" s="180"/>
      <c r="E9" s="136"/>
      <c r="F9" s="137"/>
      <c r="G9" s="138"/>
    </row>
    <row r="10" spans="1:18" ht="24.6" customHeight="1" x14ac:dyDescent="0.2">
      <c r="A10" s="145"/>
      <c r="B10" s="146"/>
      <c r="C10" s="139"/>
      <c r="D10" s="180"/>
      <c r="E10" s="136"/>
      <c r="F10" s="137"/>
      <c r="G10" s="138"/>
    </row>
    <row r="11" spans="1:18" ht="24.6" customHeight="1" x14ac:dyDescent="0.2">
      <c r="A11" s="145"/>
      <c r="B11" s="146"/>
      <c r="C11" s="139"/>
      <c r="D11" s="181"/>
      <c r="E11" s="136"/>
      <c r="F11" s="137"/>
      <c r="G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4 ตัวชี้วัดข้อที 5'!C12+'สมรรถนะที่ 4 ตัวชี้วัดข้อที 5'!J12)/2</f>
        <v>1.5</v>
      </c>
      <c r="D12" s="39">
        <f>('สมรรถนะที่ 4 ตัวชี้วัดข้อที 5'!D12+'สมรรถนะที่ 4 ตัวชี้วัดข้อที 5'!K12)/2</f>
        <v>2.5</v>
      </c>
      <c r="E12" s="50">
        <f>('สมรรถนะที่ 4 ตัวชี้วัดข้อที 5'!E12+'สมรรถนะที่ 4 ตัวชี้วัดข้อที 5'!L12)/2</f>
        <v>4</v>
      </c>
      <c r="F12" s="81">
        <f>('สมรรถนะที่ 4 ตัวชี้วัดข้อที 5'!F12+'สมรรถนะที่ 4 ตัวชี้วัดข้อที 5'!M12)/2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4 ตัวชี้วัดข้อที 5'!C13+'สมรรถนะที่ 4 ตัวชี้วัดข้อที 5'!J13)/2</f>
        <v>1.5</v>
      </c>
      <c r="D13" s="39">
        <f>('สมรรถนะที่ 4 ตัวชี้วัดข้อที 5'!D13+'สมรรถนะที่ 4 ตัวชี้วัดข้อที 5'!K13)/2</f>
        <v>2.5</v>
      </c>
      <c r="E13" s="50">
        <f>('สมรรถนะที่ 4 ตัวชี้วัดข้อที 5'!E13+'สมรรถนะที่ 4 ตัวชี้วัดข้อที 5'!L13)/2</f>
        <v>4</v>
      </c>
      <c r="F13" s="81">
        <f>('สมรรถนะที่ 4 ตัวชี้วัดข้อที 5'!F13+'สมรรถนะที่ 4 ตัวชี้วัดข้อที 5'!M13)/2</f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4 ตัวชี้วัดข้อที 5'!C14+'สมรรถนะที่ 4 ตัวชี้วัดข้อที 5'!J14)/2</f>
        <v>2.5</v>
      </c>
      <c r="D14" s="39">
        <f>('สมรรถนะที่ 4 ตัวชี้วัดข้อที 5'!D14+'สมรรถนะที่ 4 ตัวชี้วัดข้อที 5'!K14)/2</f>
        <v>3</v>
      </c>
      <c r="E14" s="50">
        <f>('สมรรถนะที่ 4 ตัวชี้วัดข้อที 5'!E14+'สมรรถนะที่ 4 ตัวชี้วัดข้อที 5'!L14)/2</f>
        <v>5.5</v>
      </c>
      <c r="F14" s="81">
        <f>('สมรรถนะที่ 4 ตัวชี้วัดข้อที 5'!F14+'สมรรถนะที่ 4 ตัวชี้วัดข้อที 5'!M14)/2</f>
        <v>2.75</v>
      </c>
      <c r="G14" s="44" t="str">
        <f t="shared" ref="G14:G43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4 ตัวชี้วัดข้อที 5'!C15+'สมรรถนะที่ 4 ตัวชี้วัดข้อที 5'!J15)/2</f>
        <v>2.5</v>
      </c>
      <c r="D15" s="39">
        <f>('สมรรถนะที่ 4 ตัวชี้วัดข้อที 5'!D15+'สมรรถนะที่ 4 ตัวชี้วัดข้อที 5'!K15)/2</f>
        <v>3</v>
      </c>
      <c r="E15" s="50">
        <f>('สมรรถนะที่ 4 ตัวชี้วัดข้อที 5'!E15+'สมรรถนะที่ 4 ตัวชี้วัดข้อที 5'!L15)/2</f>
        <v>5.5</v>
      </c>
      <c r="F15" s="81">
        <f>('สมรรถนะที่ 4 ตัวชี้วัดข้อที 5'!F15+'สมรรถนะที่ 4 ตัวชี้วัดข้อที 5'!M15)/2</f>
        <v>2.75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4 ตัวชี้วัดข้อที 5'!C16+'สมรรถนะที่ 4 ตัวชี้วัดข้อที 5'!J16)/2</f>
        <v>2.5</v>
      </c>
      <c r="D16" s="39">
        <f>('สมรรถนะที่ 4 ตัวชี้วัดข้อที 5'!D16+'สมรรถนะที่ 4 ตัวชี้วัดข้อที 5'!K16)/2</f>
        <v>2.5</v>
      </c>
      <c r="E16" s="50">
        <f>('สมรรถนะที่ 4 ตัวชี้วัดข้อที 5'!E16+'สมรรถนะที่ 4 ตัวชี้วัดข้อที 5'!L16)/2</f>
        <v>5</v>
      </c>
      <c r="F16" s="81">
        <f>('สมรรถนะที่ 4 ตัวชี้วัดข้อที 5'!F16+'สมรรถนะที่ 4 ตัวชี้วัดข้อที 5'!M16)/2</f>
        <v>2.5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4 ตัวชี้วัดข้อที 5'!C17+'สมรรถนะที่ 4 ตัวชี้วัดข้อที 5'!J17)/2</f>
        <v>1.5</v>
      </c>
      <c r="D17" s="39">
        <f>('สมรรถนะที่ 4 ตัวชี้วัดข้อที 5'!D17+'สมรรถนะที่ 4 ตัวชี้วัดข้อที 5'!K17)/2</f>
        <v>2.5</v>
      </c>
      <c r="E17" s="50">
        <f>('สมรรถนะที่ 4 ตัวชี้วัดข้อที 5'!E17+'สมรรถนะที่ 4 ตัวชี้วัดข้อที 5'!L17)/2</f>
        <v>4</v>
      </c>
      <c r="F17" s="81">
        <f>('สมรรถนะที่ 4 ตัวชี้วัดข้อที 5'!F17+'สมรรถนะที่ 4 ตัวชี้วัดข้อที 5'!M17)/2</f>
        <v>2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4 ตัวชี้วัดข้อที 5'!C18+'สมรรถนะที่ 4 ตัวชี้วัดข้อที 5'!J18)/2</f>
        <v>1.5</v>
      </c>
      <c r="D18" s="39">
        <f>('สมรรถนะที่ 4 ตัวชี้วัดข้อที 5'!D18+'สมรรถนะที่ 4 ตัวชี้วัดข้อที 5'!K18)/2</f>
        <v>2.5</v>
      </c>
      <c r="E18" s="50">
        <f>('สมรรถนะที่ 4 ตัวชี้วัดข้อที 5'!E18+'สมรรถนะที่ 4 ตัวชี้วัดข้อที 5'!L18)/2</f>
        <v>4</v>
      </c>
      <c r="F18" s="81">
        <f>('สมรรถนะที่ 4 ตัวชี้วัดข้อที 5'!F18+'สมรรถนะที่ 4 ตัวชี้วัดข้อที 5'!M18)/2</f>
        <v>2</v>
      </c>
      <c r="G18" s="44" t="str">
        <f t="shared" si="0"/>
        <v>ดี</v>
      </c>
    </row>
    <row r="19" spans="1:7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4 ตัวชี้วัดข้อที 5'!C19+'สมรรถนะที่ 4 ตัวชี้วัดข้อที 5'!J19)/2</f>
        <v>1.5</v>
      </c>
      <c r="D19" s="39">
        <f>('สมรรถนะที่ 4 ตัวชี้วัดข้อที 5'!D19+'สมรรถนะที่ 4 ตัวชี้วัดข้อที 5'!K19)/2</f>
        <v>2.5</v>
      </c>
      <c r="E19" s="50">
        <f>('สมรรถนะที่ 4 ตัวชี้วัดข้อที 5'!E19+'สมรรถนะที่ 4 ตัวชี้วัดข้อที 5'!L19)/2</f>
        <v>4</v>
      </c>
      <c r="F19" s="81">
        <f>('สมรรถนะที่ 4 ตัวชี้วัดข้อที 5'!F19+'สมรรถนะที่ 4 ตัวชี้วัดข้อที 5'!M19)/2</f>
        <v>2</v>
      </c>
      <c r="G19" s="44" t="str">
        <f t="shared" si="0"/>
        <v>ดี</v>
      </c>
    </row>
    <row r="20" spans="1:7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4 ตัวชี้วัดข้อที 5'!C20+'สมรรถนะที่ 4 ตัวชี้วัดข้อที 5'!J20)/2</f>
        <v>1.5</v>
      </c>
      <c r="D20" s="39">
        <f>('สมรรถนะที่ 4 ตัวชี้วัดข้อที 5'!D20+'สมรรถนะที่ 4 ตัวชี้วัดข้อที 5'!K20)/2</f>
        <v>2.5</v>
      </c>
      <c r="E20" s="50">
        <f>('สมรรถนะที่ 4 ตัวชี้วัดข้อที 5'!E20+'สมรรถนะที่ 4 ตัวชี้วัดข้อที 5'!L20)/2</f>
        <v>4</v>
      </c>
      <c r="F20" s="81">
        <f>('สมรรถนะที่ 4 ตัวชี้วัดข้อที 5'!F20+'สมรรถนะที่ 4 ตัวชี้วัดข้อที 5'!M20)/2</f>
        <v>2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4 ตัวชี้วัดข้อที 5'!C21+'สมรรถนะที่ 4 ตัวชี้วัดข้อที 5'!J21)/2</f>
        <v>1.5</v>
      </c>
      <c r="D21" s="39">
        <f>('สมรรถนะที่ 4 ตัวชี้วัดข้อที 5'!D21+'สมรรถนะที่ 4 ตัวชี้วัดข้อที 5'!K21)/2</f>
        <v>2.5</v>
      </c>
      <c r="E21" s="50">
        <f>('สมรรถนะที่ 4 ตัวชี้วัดข้อที 5'!E21+'สมรรถนะที่ 4 ตัวชี้วัดข้อที 5'!L21)/2</f>
        <v>4</v>
      </c>
      <c r="F21" s="81">
        <f>('สมรรถนะที่ 4 ตัวชี้วัดข้อที 5'!F21+'สมรรถนะที่ 4 ตัวชี้วัดข้อที 5'!M21)/2</f>
        <v>2</v>
      </c>
      <c r="G21" s="44" t="str">
        <f t="shared" si="0"/>
        <v>ดี</v>
      </c>
    </row>
    <row r="22" spans="1:7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4 ตัวชี้วัดข้อที 5'!C22+'สมรรถนะที่ 4 ตัวชี้วัดข้อที 5'!J22)/2</f>
        <v>1.5</v>
      </c>
      <c r="D22" s="39">
        <f>('สมรรถนะที่ 4 ตัวชี้วัดข้อที 5'!D22+'สมรรถนะที่ 4 ตัวชี้วัดข้อที 5'!K22)/2</f>
        <v>2.5</v>
      </c>
      <c r="E22" s="50">
        <f>('สมรรถนะที่ 4 ตัวชี้วัดข้อที 5'!E22+'สมรรถนะที่ 4 ตัวชี้วัดข้อที 5'!L22)/2</f>
        <v>4</v>
      </c>
      <c r="F22" s="81">
        <f>('สมรรถนะที่ 4 ตัวชี้วัดข้อที 5'!F22+'สมรรถนะที่ 4 ตัวชี้วัดข้อที 5'!M22)/2</f>
        <v>2</v>
      </c>
      <c r="G22" s="44" t="str">
        <f t="shared" si="0"/>
        <v>ดี</v>
      </c>
    </row>
    <row r="23" spans="1:7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4 ตัวชี้วัดข้อที 5'!C23+'สมรรถนะที่ 4 ตัวชี้วัดข้อที 5'!J23)/2</f>
        <v>1.5</v>
      </c>
      <c r="D23" s="39">
        <f>('สมรรถนะที่ 4 ตัวชี้วัดข้อที 5'!D23+'สมรรถนะที่ 4 ตัวชี้วัดข้อที 5'!K23)/2</f>
        <v>2.5</v>
      </c>
      <c r="E23" s="50">
        <f>('สมรรถนะที่ 4 ตัวชี้วัดข้อที 5'!E23+'สมรรถนะที่ 4 ตัวชี้วัดข้อที 5'!L23)/2</f>
        <v>4</v>
      </c>
      <c r="F23" s="81">
        <f>('สมรรถนะที่ 4 ตัวชี้วัดข้อที 5'!F23+'สมรรถนะที่ 4 ตัวชี้วัดข้อที 5'!M23)/2</f>
        <v>2</v>
      </c>
      <c r="G23" s="44" t="str">
        <f t="shared" si="0"/>
        <v>ดี</v>
      </c>
    </row>
    <row r="24" spans="1:7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4 ตัวชี้วัดข้อที 5'!C24+'สมรรถนะที่ 4 ตัวชี้วัดข้อที 5'!J24)/2</f>
        <v>1.5</v>
      </c>
      <c r="D24" s="39">
        <f>('สมรรถนะที่ 4 ตัวชี้วัดข้อที 5'!D24+'สมรรถนะที่ 4 ตัวชี้วัดข้อที 5'!K24)/2</f>
        <v>2.5</v>
      </c>
      <c r="E24" s="50">
        <f>('สมรรถนะที่ 4 ตัวชี้วัดข้อที 5'!E24+'สมรรถนะที่ 4 ตัวชี้วัดข้อที 5'!L24)/2</f>
        <v>4</v>
      </c>
      <c r="F24" s="81">
        <f>('สมรรถนะที่ 4 ตัวชี้วัดข้อที 5'!F24+'สมรรถนะที่ 4 ตัวชี้วัดข้อที 5'!M24)/2</f>
        <v>2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4 ตัวชี้วัดข้อที 5'!C25+'สมรรถนะที่ 4 ตัวชี้วัดข้อที 5'!J25)/2</f>
        <v>2</v>
      </c>
      <c r="D25" s="39">
        <f>('สมรรถนะที่ 4 ตัวชี้วัดข้อที 5'!D25+'สมรรถนะที่ 4 ตัวชี้วัดข้อที 5'!K25)/2</f>
        <v>2.5</v>
      </c>
      <c r="E25" s="50">
        <f>('สมรรถนะที่ 4 ตัวชี้วัดข้อที 5'!E25+'สมรรถนะที่ 4 ตัวชี้วัดข้อที 5'!L25)/2</f>
        <v>4.5</v>
      </c>
      <c r="F25" s="81">
        <f>('สมรรถนะที่ 4 ตัวชี้วัดข้อที 5'!F25+'สมรรถนะที่ 4 ตัวชี้วัดข้อที 5'!M25)/2</f>
        <v>2.25</v>
      </c>
      <c r="G25" s="44" t="str">
        <f t="shared" si="0"/>
        <v>ดี</v>
      </c>
    </row>
    <row r="26" spans="1:7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4 ตัวชี้วัดข้อที 5'!C26+'สมรรถนะที่ 4 ตัวชี้วัดข้อที 5'!J26)/2</f>
        <v>2.5</v>
      </c>
      <c r="D26" s="39">
        <f>('สมรรถนะที่ 4 ตัวชี้วัดข้อที 5'!D26+'สมรรถนะที่ 4 ตัวชี้วัดข้อที 5'!K26)/2</f>
        <v>2.5</v>
      </c>
      <c r="E26" s="50">
        <f>('สมรรถนะที่ 4 ตัวชี้วัดข้อที 5'!E26+'สมรรถนะที่ 4 ตัวชี้วัดข้อที 5'!L26)/2</f>
        <v>5</v>
      </c>
      <c r="F26" s="81">
        <f>('สมรรถนะที่ 4 ตัวชี้วัดข้อที 5'!F26+'สมรรถนะที่ 4 ตัวชี้วัดข้อที 5'!M26)/2</f>
        <v>2.5</v>
      </c>
      <c r="G26" s="44" t="str">
        <f t="shared" si="0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4 ตัวชี้วัดข้อที 5'!C27+'สมรรถนะที่ 4 ตัวชี้วัดข้อที 5'!J27)/2</f>
        <v>2.5</v>
      </c>
      <c r="D27" s="39">
        <f>('สมรรถนะที่ 4 ตัวชี้วัดข้อที 5'!D27+'สมรรถนะที่ 4 ตัวชี้วัดข้อที 5'!K27)/2</f>
        <v>2.5</v>
      </c>
      <c r="E27" s="50">
        <f>('สมรรถนะที่ 4 ตัวชี้วัดข้อที 5'!E27+'สมรรถนะที่ 4 ตัวชี้วัดข้อที 5'!L27)/2</f>
        <v>5</v>
      </c>
      <c r="F27" s="81">
        <f>('สมรรถนะที่ 4 ตัวชี้วัดข้อที 5'!F27+'สมรรถนะที่ 4 ตัวชี้วัดข้อที 5'!M27)/2</f>
        <v>2.5</v>
      </c>
      <c r="G27" s="44" t="str">
        <f t="shared" si="0"/>
        <v>ดีเยี่ยม</v>
      </c>
    </row>
    <row r="28" spans="1:7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4 ตัวชี้วัดข้อที 5'!C28+'สมรรถนะที่ 4 ตัวชี้วัดข้อที 5'!J28)/2</f>
        <v>2.5</v>
      </c>
      <c r="D28" s="39">
        <f>('สมรรถนะที่ 4 ตัวชี้วัดข้อที 5'!D28+'สมรรถนะที่ 4 ตัวชี้วัดข้อที 5'!K28)/2</f>
        <v>3</v>
      </c>
      <c r="E28" s="50">
        <f>('สมรรถนะที่ 4 ตัวชี้วัดข้อที 5'!E28+'สมรรถนะที่ 4 ตัวชี้วัดข้อที 5'!L28)/2</f>
        <v>5.5</v>
      </c>
      <c r="F28" s="81">
        <f>('สมรรถนะที่ 4 ตัวชี้วัดข้อที 5'!F28+'สมรรถนะที่ 4 ตัวชี้วัดข้อที 5'!M28)/2</f>
        <v>2.75</v>
      </c>
      <c r="G28" s="44" t="str">
        <f t="shared" si="0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4 ตัวชี้วัดข้อที 5'!C29+'สมรรถนะที่ 4 ตัวชี้วัดข้อที 5'!J29)/2</f>
        <v>1.5</v>
      </c>
      <c r="D29" s="39">
        <f>('สมรรถนะที่ 4 ตัวชี้วัดข้อที 5'!D29+'สมรรถนะที่ 4 ตัวชี้วัดข้อที 5'!K29)/2</f>
        <v>2.5</v>
      </c>
      <c r="E29" s="50">
        <f>('สมรรถนะที่ 4 ตัวชี้วัดข้อที 5'!E29+'สมรรถนะที่ 4 ตัวชี้วัดข้อที 5'!L29)/2</f>
        <v>4</v>
      </c>
      <c r="F29" s="81">
        <f>('สมรรถนะที่ 4 ตัวชี้วัดข้อที 5'!F29+'สมรรถนะที่ 4 ตัวชี้วัดข้อที 5'!M29)/2</f>
        <v>2</v>
      </c>
      <c r="G29" s="44" t="str">
        <f t="shared" si="0"/>
        <v>ดี</v>
      </c>
    </row>
    <row r="30" spans="1:7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4 ตัวชี้วัดข้อที 5'!C30+'สมรรถนะที่ 4 ตัวชี้วัดข้อที 5'!J30)/2</f>
        <v>3</v>
      </c>
      <c r="D30" s="39">
        <f>('สมรรถนะที่ 4 ตัวชี้วัดข้อที 5'!D30+'สมรรถนะที่ 4 ตัวชี้วัดข้อที 5'!K30)/2</f>
        <v>2.5</v>
      </c>
      <c r="E30" s="50">
        <f>('สมรรถนะที่ 4 ตัวชี้วัดข้อที 5'!E30+'สมรรถนะที่ 4 ตัวชี้วัดข้อที 5'!L30)/2</f>
        <v>5.5</v>
      </c>
      <c r="F30" s="81">
        <f>('สมรรถนะที่ 4 ตัวชี้วัดข้อที 5'!F30+'สมรรถนะที่ 4 ตัวชี้วัดข้อที 5'!M30)/2</f>
        <v>2.75</v>
      </c>
      <c r="G30" s="44" t="str">
        <f t="shared" si="0"/>
        <v>ดีเยี่ยม</v>
      </c>
    </row>
    <row r="31" spans="1:7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4 ตัวชี้วัดข้อที 5'!C31+'สมรรถนะที่ 4 ตัวชี้วัดข้อที 5'!J31)/2</f>
        <v>2</v>
      </c>
      <c r="D31" s="39">
        <f>('สมรรถนะที่ 4 ตัวชี้วัดข้อที 5'!D31+'สมรรถนะที่ 4 ตัวชี้วัดข้อที 5'!K31)/2</f>
        <v>2.5</v>
      </c>
      <c r="E31" s="50">
        <f>('สมรรถนะที่ 4 ตัวชี้วัดข้อที 5'!E31+'สมรรถนะที่ 4 ตัวชี้วัดข้อที 5'!L31)/2</f>
        <v>4.5</v>
      </c>
      <c r="F31" s="81">
        <f>('สมรรถนะที่ 4 ตัวชี้วัดข้อที 5'!F31+'สมรรถนะที่ 4 ตัวชี้วัดข้อที 5'!M31)/2</f>
        <v>2.25</v>
      </c>
      <c r="G31" s="44" t="str">
        <f t="shared" si="0"/>
        <v>ดี</v>
      </c>
    </row>
    <row r="32" spans="1:7" x14ac:dyDescent="0.2">
      <c r="A32" s="39">
        <v>21</v>
      </c>
      <c r="B32" s="49"/>
      <c r="C32" s="39"/>
      <c r="D32" s="39"/>
      <c r="E32" s="50"/>
      <c r="F32" s="81"/>
      <c r="G32" s="44"/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70" t="s">
        <v>58</v>
      </c>
      <c r="B44" s="170"/>
      <c r="C44" s="170"/>
      <c r="D44" s="170"/>
      <c r="E44" s="171">
        <f>AVERAGE(F12:F43)</f>
        <v>2.25</v>
      </c>
      <c r="F44" s="170"/>
      <c r="G44" s="170"/>
    </row>
    <row r="45" spans="1:7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</row>
    <row r="46" spans="1:7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7</v>
      </c>
    </row>
    <row r="47" spans="1:7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13</v>
      </c>
    </row>
    <row r="48" spans="1:7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</row>
    <row r="49" spans="1:7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</row>
    <row r="51" spans="1:7" x14ac:dyDescent="0.55000000000000004">
      <c r="B51" s="173" t="s">
        <v>59</v>
      </c>
      <c r="C51" s="173"/>
      <c r="D51" s="173" t="s">
        <v>59</v>
      </c>
      <c r="E51" s="173"/>
      <c r="F51" s="173"/>
    </row>
    <row r="52" spans="1:7" x14ac:dyDescent="0.55000000000000004">
      <c r="B52" s="128" t="str">
        <f>ข้อมูลพื้นฐาน!D8</f>
        <v>(นางภัทรจิดาภา  กินนารี)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</row>
    <row r="53" spans="1:7" x14ac:dyDescent="0.55000000000000004">
      <c r="B53" s="128" t="s">
        <v>20</v>
      </c>
      <c r="C53" s="128"/>
      <c r="D53" s="128" t="s">
        <v>23</v>
      </c>
      <c r="E53" s="128"/>
      <c r="F53" s="128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A1:G1"/>
    <mergeCell ref="A2:B2"/>
    <mergeCell ref="A3:G3"/>
    <mergeCell ref="A4:G4"/>
    <mergeCell ref="A6:A11"/>
    <mergeCell ref="B6:B11"/>
    <mergeCell ref="C6:C11"/>
    <mergeCell ref="D6:D11"/>
    <mergeCell ref="E6:E11"/>
    <mergeCell ref="C2:D2"/>
    <mergeCell ref="F6:F11"/>
    <mergeCell ref="G6:G11"/>
    <mergeCell ref="A44:D44"/>
    <mergeCell ref="E44:G44"/>
    <mergeCell ref="A45:D45"/>
    <mergeCell ref="E45:G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57"/>
  <sheetViews>
    <sheetView view="pageBreakPreview" topLeftCell="D30" zoomScale="68" zoomScaleNormal="55" zoomScaleSheetLayoutView="68" workbookViewId="0">
      <selection activeCell="K37" sqref="K37"/>
    </sheetView>
  </sheetViews>
  <sheetFormatPr defaultColWidth="9" defaultRowHeight="24" x14ac:dyDescent="0.55000000000000004"/>
  <cols>
    <col min="1" max="1" width="10.5" style="1" customWidth="1"/>
    <col min="2" max="2" width="37.75" style="1" customWidth="1"/>
    <col min="3" max="3" width="30" style="1" customWidth="1"/>
    <col min="4" max="4" width="21" style="1" customWidth="1"/>
    <col min="5" max="5" width="15.625" style="1" customWidth="1"/>
    <col min="6" max="6" width="15" style="2" customWidth="1"/>
    <col min="7" max="7" width="15.75" style="1" customWidth="1"/>
    <col min="8" max="8" width="10.5" style="1" customWidth="1"/>
    <col min="9" max="9" width="37.75" style="1" customWidth="1"/>
    <col min="10" max="10" width="30" style="1" customWidth="1"/>
    <col min="11" max="11" width="21" style="1" customWidth="1"/>
    <col min="12" max="12" width="15.625" style="2" customWidth="1"/>
    <col min="13" max="13" width="15" style="2" customWidth="1"/>
    <col min="14" max="14" width="15.75" style="2" customWidth="1"/>
    <col min="15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 t="s">
        <v>66</v>
      </c>
      <c r="I1" s="174"/>
      <c r="J1" s="174"/>
      <c r="K1" s="174"/>
      <c r="L1" s="174"/>
      <c r="M1" s="174"/>
      <c r="N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68" t="s">
        <v>15</v>
      </c>
      <c r="D2" s="174" t="str">
        <f>ข้อมูลพื้นฐาน!D6</f>
        <v>ปีการศึกษา 2565</v>
      </c>
      <c r="E2" s="174"/>
      <c r="F2" s="174"/>
      <c r="G2" s="75"/>
      <c r="H2" s="175" t="str">
        <f>ข้อมูลพื้นฐาน!D4</f>
        <v>ชั้นประถมศึกษาปีที่ 1</v>
      </c>
      <c r="I2" s="175"/>
      <c r="J2" s="68" t="s">
        <v>57</v>
      </c>
      <c r="K2" s="174" t="str">
        <f>ข้อมูลพื้นฐาน!D6</f>
        <v>ปีการศึกษา 2565</v>
      </c>
      <c r="L2" s="174"/>
      <c r="M2" s="174"/>
      <c r="N2" s="75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 t="str">
        <f>ข้อมูลพื้นฐาน!D7</f>
        <v>โรงเรียนบ้านกุดโบสถ์</v>
      </c>
      <c r="I3" s="177"/>
      <c r="J3" s="177"/>
      <c r="K3" s="177"/>
      <c r="L3" s="177"/>
      <c r="M3" s="177"/>
      <c r="N3" s="177"/>
    </row>
    <row r="4" spans="1:18" ht="25.5" customHeight="1" x14ac:dyDescent="0.55000000000000004">
      <c r="A4" s="178" t="s">
        <v>94</v>
      </c>
      <c r="B4" s="178"/>
      <c r="C4" s="178"/>
      <c r="D4" s="178"/>
      <c r="E4" s="178"/>
      <c r="F4" s="178"/>
      <c r="G4" s="178"/>
      <c r="H4" s="178" t="s">
        <v>94</v>
      </c>
      <c r="I4" s="178"/>
      <c r="J4" s="178"/>
      <c r="K4" s="178"/>
      <c r="L4" s="178"/>
      <c r="M4" s="178"/>
      <c r="N4" s="178"/>
    </row>
    <row r="5" spans="1:18" ht="25.5" customHeight="1" x14ac:dyDescent="0.55000000000000004">
      <c r="A5" s="61" t="s">
        <v>110</v>
      </c>
      <c r="B5" s="61"/>
      <c r="C5" s="61"/>
      <c r="D5" s="61"/>
      <c r="E5" s="61"/>
      <c r="F5" s="61"/>
      <c r="G5" s="61"/>
      <c r="H5" s="61" t="s">
        <v>110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111</v>
      </c>
      <c r="D6" s="179" t="s">
        <v>112</v>
      </c>
      <c r="E6" s="136" t="s">
        <v>44</v>
      </c>
      <c r="F6" s="137" t="s">
        <v>45</v>
      </c>
      <c r="G6" s="138" t="s">
        <v>46</v>
      </c>
      <c r="H6" s="145" t="s">
        <v>43</v>
      </c>
      <c r="I6" s="146" t="s">
        <v>27</v>
      </c>
      <c r="J6" s="139" t="str">
        <f>C6</f>
        <v>1. รู้จักป้องกัน หลีกเลี่ยงพฤติกรรมเสี่ยงต่อการเกิดปัญหาสุขภาพการล่วงละเมิดทางเพศอุบัติเหตุ สารเสพติดและความรุนแรง</v>
      </c>
      <c r="K6" s="139" t="str">
        <f>D6</f>
        <v>2. จัดการกับอารมณ์และความเครียดได้ด้วยวิธีการที่เหมาะสม</v>
      </c>
      <c r="L6" s="136" t="s">
        <v>44</v>
      </c>
      <c r="M6" s="137" t="s">
        <v>45</v>
      </c>
      <c r="N6" s="138" t="s">
        <v>46</v>
      </c>
    </row>
    <row r="7" spans="1:18" ht="21.6" customHeight="1" x14ac:dyDescent="0.55000000000000004">
      <c r="A7" s="145"/>
      <c r="B7" s="146"/>
      <c r="C7" s="139"/>
      <c r="D7" s="180"/>
      <c r="E7" s="136"/>
      <c r="F7" s="137"/>
      <c r="G7" s="138"/>
      <c r="H7" s="145"/>
      <c r="I7" s="146"/>
      <c r="J7" s="139"/>
      <c r="K7" s="139"/>
      <c r="L7" s="136"/>
      <c r="M7" s="137"/>
      <c r="N7" s="138"/>
    </row>
    <row r="8" spans="1:18" ht="21.6" customHeight="1" x14ac:dyDescent="0.55000000000000004">
      <c r="A8" s="145"/>
      <c r="B8" s="146"/>
      <c r="C8" s="139"/>
      <c r="D8" s="180"/>
      <c r="E8" s="136"/>
      <c r="F8" s="137"/>
      <c r="G8" s="138"/>
      <c r="H8" s="145"/>
      <c r="I8" s="146"/>
      <c r="J8" s="139"/>
      <c r="K8" s="139"/>
      <c r="L8" s="136"/>
      <c r="M8" s="137"/>
      <c r="N8" s="138"/>
    </row>
    <row r="9" spans="1:18" ht="21.6" customHeight="1" x14ac:dyDescent="0.55000000000000004">
      <c r="A9" s="145"/>
      <c r="B9" s="146"/>
      <c r="C9" s="139"/>
      <c r="D9" s="180"/>
      <c r="E9" s="136"/>
      <c r="F9" s="137"/>
      <c r="G9" s="138"/>
      <c r="H9" s="145"/>
      <c r="I9" s="146"/>
      <c r="J9" s="139"/>
      <c r="K9" s="139"/>
      <c r="L9" s="136"/>
      <c r="M9" s="137"/>
      <c r="N9" s="138"/>
    </row>
    <row r="10" spans="1:18" ht="21.6" customHeight="1" x14ac:dyDescent="0.55000000000000004">
      <c r="A10" s="145"/>
      <c r="B10" s="146"/>
      <c r="C10" s="139"/>
      <c r="D10" s="180"/>
      <c r="E10" s="136"/>
      <c r="F10" s="137"/>
      <c r="G10" s="138"/>
      <c r="H10" s="145"/>
      <c r="I10" s="146"/>
      <c r="J10" s="139"/>
      <c r="K10" s="139"/>
      <c r="L10" s="136"/>
      <c r="M10" s="137"/>
      <c r="N10" s="138"/>
    </row>
    <row r="11" spans="1:18" ht="21.6" customHeight="1" x14ac:dyDescent="0.55000000000000004">
      <c r="A11" s="145"/>
      <c r="B11" s="146"/>
      <c r="C11" s="139"/>
      <c r="D11" s="181"/>
      <c r="E11" s="136"/>
      <c r="F11" s="137"/>
      <c r="G11" s="138"/>
      <c r="H11" s="145"/>
      <c r="I11" s="146"/>
      <c r="J11" s="139"/>
      <c r="K11" s="139"/>
      <c r="L11" s="136"/>
      <c r="M11" s="137"/>
      <c r="N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2</v>
      </c>
      <c r="D12" s="39">
        <v>2</v>
      </c>
      <c r="E12" s="50">
        <f t="shared" ref="E12:E43" si="0">SUM(C12:D12)</f>
        <v>4</v>
      </c>
      <c r="F12" s="81">
        <f t="shared" ref="F12:F43" si="1">AVERAGE(C12:D12)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เด็กชายฉัตรปกรณ์ ไร่กระโทก</v>
      </c>
      <c r="J12" s="39">
        <v>2</v>
      </c>
      <c r="K12" s="39">
        <v>2</v>
      </c>
      <c r="L12" s="50">
        <f t="shared" ref="L12:L43" si="2">SUM(J12:K12)</f>
        <v>4</v>
      </c>
      <c r="M12" s="81">
        <f t="shared" ref="M12:M43" si="3">AVERAGE(J12:K12)</f>
        <v>2</v>
      </c>
      <c r="N12" s="44" t="str">
        <f>IF(M12&gt;=2.5,"ดีเยี่ยม",IF(M12&gt;=1.5,"ดี",IF(M12&gt;=1,"ผ่านเกณฑ์",IF(M12&gt;=0,"ไม่ผ่านเกณฑ์"))))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2</v>
      </c>
      <c r="D13" s="39">
        <v>2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เด็กชายชานน เลยกระโทก</v>
      </c>
      <c r="J13" s="39">
        <v>2</v>
      </c>
      <c r="K13" s="39">
        <v>2</v>
      </c>
      <c r="L13" s="50">
        <f t="shared" si="2"/>
        <v>4</v>
      </c>
      <c r="M13" s="81">
        <f t="shared" si="3"/>
        <v>2</v>
      </c>
      <c r="N13" s="44" t="str">
        <f>IF(M13&gt;=2.5,"ดีเยี่ยม",IF(M13&gt;=1.5,"ดี",IF(M13&gt;=1,"ผ่านเกณฑ์",IF(M13&gt;=0,"ไม่ผ่านเกณฑ์"))))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3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เด็กชายณัฐพล  พินิจ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3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เด็กชายธีรเดช ผลวัฒน์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39">
        <v>3</v>
      </c>
      <c r="E16" s="50">
        <f t="shared" si="0"/>
        <v>6</v>
      </c>
      <c r="F16" s="81">
        <f t="shared" si="1"/>
        <v>3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เด็กชายนฤบดินทร์  เนาว์ประโคน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2</v>
      </c>
      <c r="D17" s="39">
        <v>2</v>
      </c>
      <c r="E17" s="50">
        <f t="shared" si="0"/>
        <v>4</v>
      </c>
      <c r="F17" s="81">
        <f t="shared" si="1"/>
        <v>2</v>
      </c>
      <c r="G17" s="44" t="str">
        <f t="shared" si="4"/>
        <v>ดี</v>
      </c>
      <c r="H17" s="39">
        <v>6</v>
      </c>
      <c r="I17" s="49" t="str">
        <f>ข้อมูลนักเรียน!B10</f>
        <v>เด็กชายสิริชัย  หนูแก้ว</v>
      </c>
      <c r="J17" s="39">
        <v>2</v>
      </c>
      <c r="K17" s="39">
        <v>2</v>
      </c>
      <c r="L17" s="50">
        <f t="shared" si="2"/>
        <v>4</v>
      </c>
      <c r="M17" s="81">
        <f t="shared" si="3"/>
        <v>2</v>
      </c>
      <c r="N17" s="44" t="str">
        <f t="shared" si="5"/>
        <v>ดี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2</v>
      </c>
      <c r="D18" s="39">
        <v>2</v>
      </c>
      <c r="E18" s="50">
        <f t="shared" si="0"/>
        <v>4</v>
      </c>
      <c r="F18" s="81">
        <f t="shared" si="1"/>
        <v>2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เด็กชายสิริโชค หนูแก้ว</v>
      </c>
      <c r="J18" s="39">
        <v>2</v>
      </c>
      <c r="K18" s="39">
        <v>2</v>
      </c>
      <c r="L18" s="50">
        <f t="shared" si="2"/>
        <v>4</v>
      </c>
      <c r="M18" s="81">
        <f t="shared" si="3"/>
        <v>2</v>
      </c>
      <c r="N18" s="44" t="str">
        <f t="shared" si="5"/>
        <v>ดี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2</v>
      </c>
      <c r="D19" s="39">
        <v>2</v>
      </c>
      <c r="E19" s="50">
        <f t="shared" si="0"/>
        <v>4</v>
      </c>
      <c r="F19" s="81">
        <f t="shared" si="1"/>
        <v>2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เด็กชายอุ้มบุญ  ต่างครบุรี</v>
      </c>
      <c r="J19" s="39">
        <v>2</v>
      </c>
      <c r="K19" s="39">
        <v>2</v>
      </c>
      <c r="L19" s="50">
        <f t="shared" si="2"/>
        <v>4</v>
      </c>
      <c r="M19" s="81">
        <f t="shared" si="3"/>
        <v>2</v>
      </c>
      <c r="N19" s="44" t="str">
        <f t="shared" si="5"/>
        <v>ดี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2</v>
      </c>
      <c r="D20" s="39">
        <v>2</v>
      </c>
      <c r="E20" s="50">
        <f t="shared" si="0"/>
        <v>4</v>
      </c>
      <c r="F20" s="81">
        <f t="shared" si="1"/>
        <v>2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เด็กหญิงรัชนีกร ชำนาญจิตร</v>
      </c>
      <c r="J20" s="39">
        <v>2</v>
      </c>
      <c r="K20" s="39">
        <v>2</v>
      </c>
      <c r="L20" s="50">
        <f t="shared" si="2"/>
        <v>4</v>
      </c>
      <c r="M20" s="81">
        <f t="shared" si="3"/>
        <v>2</v>
      </c>
      <c r="N20" s="44" t="str">
        <f t="shared" si="5"/>
        <v>ดี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2</v>
      </c>
      <c r="D21" s="39">
        <v>2</v>
      </c>
      <c r="E21" s="50">
        <f t="shared" si="0"/>
        <v>4</v>
      </c>
      <c r="F21" s="81">
        <f t="shared" si="1"/>
        <v>2</v>
      </c>
      <c r="G21" s="44" t="str">
        <f t="shared" si="4"/>
        <v>ดี</v>
      </c>
      <c r="H21" s="39">
        <v>10</v>
      </c>
      <c r="I21" s="49" t="str">
        <f>ข้อมูลนักเรียน!B14</f>
        <v>เด็กหญิงวชิรญาณ์ สระกระโทก</v>
      </c>
      <c r="J21" s="39">
        <v>2</v>
      </c>
      <c r="K21" s="39">
        <v>2</v>
      </c>
      <c r="L21" s="50">
        <f t="shared" si="2"/>
        <v>4</v>
      </c>
      <c r="M21" s="81">
        <f t="shared" si="3"/>
        <v>2</v>
      </c>
      <c r="N21" s="44" t="str">
        <f t="shared" si="5"/>
        <v>ดี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39">
        <v>2</v>
      </c>
      <c r="E22" s="50">
        <f t="shared" si="0"/>
        <v>4</v>
      </c>
      <c r="F22" s="81">
        <f t="shared" si="1"/>
        <v>2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เด็กชายศุภชัย  คำดี</v>
      </c>
      <c r="J22" s="39">
        <v>2</v>
      </c>
      <c r="K22" s="39">
        <v>2</v>
      </c>
      <c r="L22" s="50">
        <f t="shared" si="2"/>
        <v>4</v>
      </c>
      <c r="M22" s="81">
        <f t="shared" si="3"/>
        <v>2</v>
      </c>
      <c r="N22" s="44" t="str">
        <f t="shared" si="5"/>
        <v>ดี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2</v>
      </c>
      <c r="D23" s="39">
        <v>1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เด็กชายธีรพงษ์ สิงห์กระโทก</v>
      </c>
      <c r="J23" s="39">
        <v>2</v>
      </c>
      <c r="K23" s="39">
        <v>1</v>
      </c>
      <c r="L23" s="50">
        <f t="shared" si="2"/>
        <v>3</v>
      </c>
      <c r="M23" s="81">
        <f t="shared" si="3"/>
        <v>1.5</v>
      </c>
      <c r="N23" s="44" t="str">
        <f t="shared" si="5"/>
        <v>ดี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2</v>
      </c>
      <c r="D24" s="39">
        <v>2</v>
      </c>
      <c r="E24" s="50">
        <f t="shared" si="0"/>
        <v>4</v>
      </c>
      <c r="F24" s="81">
        <f t="shared" si="1"/>
        <v>2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เด็กชายณวพล ชำนาญจิตร</v>
      </c>
      <c r="J24" s="39">
        <v>2</v>
      </c>
      <c r="K24" s="39">
        <v>2</v>
      </c>
      <c r="L24" s="50">
        <f t="shared" si="2"/>
        <v>4</v>
      </c>
      <c r="M24" s="81">
        <f t="shared" si="3"/>
        <v>2</v>
      </c>
      <c r="N24" s="44" t="str">
        <f t="shared" si="5"/>
        <v>ดี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เด็กหญิงจันทัปปภา เกตุดอน</v>
      </c>
      <c r="J25" s="39">
        <v>2</v>
      </c>
      <c r="K25" s="39">
        <v>2</v>
      </c>
      <c r="L25" s="50">
        <f t="shared" si="2"/>
        <v>4</v>
      </c>
      <c r="M25" s="81">
        <f t="shared" si="3"/>
        <v>2</v>
      </c>
      <c r="N25" s="44" t="str">
        <f t="shared" si="5"/>
        <v>ดี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39">
        <v>3</v>
      </c>
      <c r="E26" s="50">
        <f t="shared" si="0"/>
        <v>5</v>
      </c>
      <c r="F26" s="81">
        <f t="shared" si="1"/>
        <v>2.5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เด็กชายกิตติเจริญชัย หงษ์อ่อน</v>
      </c>
      <c r="J26" s="39">
        <v>2</v>
      </c>
      <c r="K26" s="39">
        <v>3</v>
      </c>
      <c r="L26" s="50">
        <f t="shared" si="2"/>
        <v>5</v>
      </c>
      <c r="M26" s="81">
        <f t="shared" si="3"/>
        <v>2.5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2</v>
      </c>
      <c r="D27" s="39">
        <v>3</v>
      </c>
      <c r="E27" s="50">
        <f t="shared" si="0"/>
        <v>5</v>
      </c>
      <c r="F27" s="81">
        <f t="shared" si="1"/>
        <v>2.5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เด็กชายณรงค์ฤทธิ์  ล้อมกระโทก</v>
      </c>
      <c r="J27" s="39">
        <v>2</v>
      </c>
      <c r="K27" s="39">
        <v>3</v>
      </c>
      <c r="L27" s="50">
        <f t="shared" si="2"/>
        <v>5</v>
      </c>
      <c r="M27" s="81">
        <f t="shared" si="3"/>
        <v>2.5</v>
      </c>
      <c r="N27" s="44" t="str">
        <f t="shared" si="5"/>
        <v>ดีเยี่ยม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เด็กหญิงณัฐนิกา  รังกระโทก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2</v>
      </c>
      <c r="D29" s="39">
        <v>3</v>
      </c>
      <c r="E29" s="50">
        <f t="shared" si="0"/>
        <v>5</v>
      </c>
      <c r="F29" s="81">
        <f t="shared" si="1"/>
        <v>2.5</v>
      </c>
      <c r="G29" s="44" t="str">
        <f t="shared" si="4"/>
        <v>ดีเยี่ยม</v>
      </c>
      <c r="H29" s="39">
        <v>18</v>
      </c>
      <c r="I29" s="49" t="str">
        <f>ข้อมูลนักเรียน!B22</f>
        <v>เด็กชายพรเพชร  แสงดี</v>
      </c>
      <c r="J29" s="39">
        <v>2</v>
      </c>
      <c r="K29" s="39">
        <v>3</v>
      </c>
      <c r="L29" s="50">
        <f t="shared" si="2"/>
        <v>5</v>
      </c>
      <c r="M29" s="81">
        <f t="shared" si="3"/>
        <v>2.5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เด็กชายอภินัท  คำภูมี</v>
      </c>
      <c r="J30" s="39">
        <v>3</v>
      </c>
      <c r="K30" s="39">
        <v>3</v>
      </c>
      <c r="L30" s="50">
        <f t="shared" si="2"/>
        <v>6</v>
      </c>
      <c r="M30" s="81">
        <f t="shared" si="3"/>
        <v>3</v>
      </c>
      <c r="N30" s="44" t="str">
        <f t="shared" si="5"/>
        <v>ดีเยี่ยม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2</v>
      </c>
      <c r="D31" s="39">
        <v>2</v>
      </c>
      <c r="E31" s="50">
        <f t="shared" si="0"/>
        <v>4</v>
      </c>
      <c r="F31" s="81">
        <f t="shared" si="1"/>
        <v>2</v>
      </c>
      <c r="G31" s="44" t="str">
        <f t="shared" si="4"/>
        <v>ดี</v>
      </c>
      <c r="H31" s="39">
        <v>20</v>
      </c>
      <c r="I31" s="49" t="str">
        <f>ข้อมูลนักเรียน!B24</f>
        <v>เด็กหญิงอริสา  รสกระโทก</v>
      </c>
      <c r="J31" s="39">
        <v>2</v>
      </c>
      <c r="K31" s="39">
        <v>2</v>
      </c>
      <c r="L31" s="50">
        <f t="shared" si="2"/>
        <v>4</v>
      </c>
      <c r="M31" s="81">
        <f t="shared" si="3"/>
        <v>2</v>
      </c>
      <c r="N31" s="44" t="str">
        <f t="shared" si="5"/>
        <v>ดี</v>
      </c>
    </row>
    <row r="32" spans="1:14" ht="27.75" customHeight="1" x14ac:dyDescent="0.55000000000000004">
      <c r="A32" s="39">
        <v>21</v>
      </c>
      <c r="B32" s="49"/>
      <c r="C32" s="39"/>
      <c r="D32" s="39"/>
      <c r="E32" s="50"/>
      <c r="F32" s="81"/>
      <c r="G32" s="44"/>
      <c r="H32" s="39">
        <v>21</v>
      </c>
      <c r="I32" s="49"/>
      <c r="J32" s="39"/>
      <c r="K32" s="39"/>
      <c r="L32" s="50"/>
      <c r="M32" s="81"/>
      <c r="N32" s="44"/>
    </row>
    <row r="33" spans="1:14" ht="27.75" customHeight="1" x14ac:dyDescent="0.55000000000000004">
      <c r="A33" s="39">
        <v>22</v>
      </c>
      <c r="B33" s="49"/>
      <c r="C33" s="39"/>
      <c r="D33" s="39"/>
      <c r="E33" s="50"/>
      <c r="F33" s="81"/>
      <c r="G33" s="44"/>
      <c r="H33" s="39">
        <v>22</v>
      </c>
      <c r="I33" s="49"/>
      <c r="J33" s="39"/>
      <c r="K33" s="39"/>
      <c r="L33" s="50"/>
      <c r="M33" s="81"/>
      <c r="N33" s="44"/>
    </row>
    <row r="34" spans="1:14" ht="27.75" customHeight="1" x14ac:dyDescent="0.55000000000000004">
      <c r="A34" s="39">
        <v>23</v>
      </c>
      <c r="B34" s="49"/>
      <c r="C34" s="39"/>
      <c r="D34" s="39"/>
      <c r="E34" s="50"/>
      <c r="F34" s="81"/>
      <c r="G34" s="44"/>
      <c r="H34" s="39">
        <v>23</v>
      </c>
      <c r="I34" s="49"/>
      <c r="J34" s="39"/>
      <c r="K34" s="39"/>
      <c r="L34" s="50"/>
      <c r="M34" s="81"/>
      <c r="N34" s="44"/>
    </row>
    <row r="35" spans="1:14" ht="27.75" customHeight="1" x14ac:dyDescent="0.55000000000000004">
      <c r="A35" s="39">
        <v>24</v>
      </c>
      <c r="B35" s="49"/>
      <c r="C35" s="39"/>
      <c r="D35" s="39"/>
      <c r="E35" s="50"/>
      <c r="F35" s="81"/>
      <c r="G35" s="44"/>
      <c r="H35" s="39">
        <v>24</v>
      </c>
      <c r="I35" s="49"/>
      <c r="J35" s="39"/>
      <c r="K35" s="39"/>
      <c r="L35" s="50"/>
      <c r="M35" s="81"/>
      <c r="N35" s="44"/>
    </row>
    <row r="36" spans="1:14" ht="27.75" customHeight="1" x14ac:dyDescent="0.55000000000000004">
      <c r="A36" s="39">
        <v>25</v>
      </c>
      <c r="B36" s="49"/>
      <c r="C36" s="39"/>
      <c r="D36" s="39"/>
      <c r="E36" s="50"/>
      <c r="F36" s="81"/>
      <c r="G36" s="44"/>
      <c r="H36" s="39">
        <v>25</v>
      </c>
      <c r="I36" s="49"/>
      <c r="J36" s="39"/>
      <c r="K36" s="39"/>
      <c r="L36" s="50"/>
      <c r="M36" s="81"/>
      <c r="N36" s="44"/>
    </row>
    <row r="37" spans="1:14" ht="27.75" customHeight="1" x14ac:dyDescent="0.55000000000000004">
      <c r="A37" s="39">
        <v>26</v>
      </c>
      <c r="B37" s="49"/>
      <c r="C37" s="39"/>
      <c r="D37" s="39"/>
      <c r="E37" s="50"/>
      <c r="F37" s="81"/>
      <c r="G37" s="44"/>
      <c r="H37" s="39">
        <v>26</v>
      </c>
      <c r="I37" s="49"/>
      <c r="J37" s="39"/>
      <c r="K37" s="39"/>
      <c r="L37" s="50"/>
      <c r="M37" s="81"/>
      <c r="N37" s="44"/>
    </row>
    <row r="38" spans="1:14" ht="27.75" customHeight="1" x14ac:dyDescent="0.55000000000000004">
      <c r="A38" s="39">
        <v>27</v>
      </c>
      <c r="B38" s="49"/>
      <c r="C38" s="39"/>
      <c r="D38" s="39"/>
      <c r="E38" s="50"/>
      <c r="F38" s="81"/>
      <c r="G38" s="44"/>
      <c r="H38" s="39">
        <v>27</v>
      </c>
      <c r="I38" s="49"/>
      <c r="J38" s="39"/>
      <c r="K38" s="39"/>
      <c r="L38" s="50"/>
      <c r="M38" s="81"/>
      <c r="N38" s="44"/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>
        <v>28</v>
      </c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>
        <v>29</v>
      </c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>
        <v>30</v>
      </c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>
        <v>31</v>
      </c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>
        <v>32</v>
      </c>
      <c r="I43" s="49"/>
      <c r="J43" s="39"/>
      <c r="K43" s="39"/>
      <c r="L43" s="50"/>
      <c r="M43" s="81"/>
      <c r="N43" s="44"/>
    </row>
    <row r="44" spans="1:14" x14ac:dyDescent="0.55000000000000004">
      <c r="A44" s="170" t="s">
        <v>58</v>
      </c>
      <c r="B44" s="170"/>
      <c r="C44" s="170"/>
      <c r="D44" s="170"/>
      <c r="E44" s="171">
        <f>AVERAGE(F12:F43)</f>
        <v>2.2999999999999998</v>
      </c>
      <c r="F44" s="170"/>
      <c r="G44" s="170"/>
      <c r="H44" s="170" t="s">
        <v>58</v>
      </c>
      <c r="I44" s="170"/>
      <c r="J44" s="170"/>
      <c r="K44" s="170"/>
      <c r="L44" s="186">
        <f>AVERAGE(M12:M43)</f>
        <v>2.2999999999999998</v>
      </c>
      <c r="M44" s="187"/>
      <c r="N44" s="187"/>
    </row>
    <row r="45" spans="1:14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  <c r="H45" s="172" t="s">
        <v>46</v>
      </c>
      <c r="I45" s="172"/>
      <c r="J45" s="172"/>
      <c r="K45" s="172"/>
      <c r="L45" s="185" t="str">
        <f>IF(L44&gt;=2.5,"ดีเยี่ยม",IF(L44&gt;=1.5,"ดี",IF(L44&gt;=1,"ผ่านเกณฑ์",IF(L44&gt;=0,"ไม่ผ่านเกณฑ์"))))</f>
        <v>ดี</v>
      </c>
      <c r="M45" s="185"/>
      <c r="N45" s="185"/>
    </row>
    <row r="46" spans="1:14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8</v>
      </c>
      <c r="H46" s="62"/>
      <c r="I46" s="62"/>
      <c r="J46" s="62"/>
      <c r="K46" s="169" t="s">
        <v>49</v>
      </c>
      <c r="L46" s="184"/>
      <c r="M46" s="184"/>
      <c r="N46" s="65">
        <f>COUNTIF(N12:N43,G54)</f>
        <v>8</v>
      </c>
    </row>
    <row r="47" spans="1:14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12</v>
      </c>
      <c r="H47" s="62"/>
      <c r="I47" s="62"/>
      <c r="J47" s="62"/>
      <c r="K47" s="169" t="s">
        <v>51</v>
      </c>
      <c r="L47" s="184"/>
      <c r="M47" s="184"/>
      <c r="N47" s="65">
        <f>COUNTIF(N12:N43,G55)</f>
        <v>12</v>
      </c>
    </row>
    <row r="48" spans="1:14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  <c r="H48" s="62"/>
      <c r="I48" s="62"/>
      <c r="J48" s="62"/>
      <c r="K48" s="169" t="s">
        <v>53</v>
      </c>
      <c r="L48" s="184"/>
      <c r="M48" s="184"/>
      <c r="N48" s="65">
        <f>COUNTIF(N12:N43,G56)</f>
        <v>0</v>
      </c>
    </row>
    <row r="49" spans="1:14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  <c r="H49" s="62"/>
      <c r="I49" s="62"/>
      <c r="J49" s="62"/>
      <c r="K49" s="169" t="s">
        <v>55</v>
      </c>
      <c r="L49" s="184"/>
      <c r="M49" s="184"/>
      <c r="N49" s="65">
        <f>COUNTIF(N12:N43,G57)</f>
        <v>0</v>
      </c>
    </row>
    <row r="51" spans="1:14" x14ac:dyDescent="0.55000000000000004">
      <c r="B51" s="173" t="s">
        <v>59</v>
      </c>
      <c r="C51" s="173"/>
      <c r="D51" s="173" t="s">
        <v>59</v>
      </c>
      <c r="E51" s="173"/>
      <c r="F51" s="173"/>
      <c r="I51" s="173" t="s">
        <v>59</v>
      </c>
      <c r="J51" s="173"/>
      <c r="K51" s="173" t="s">
        <v>59</v>
      </c>
      <c r="L51" s="183"/>
      <c r="M51" s="183"/>
    </row>
    <row r="52" spans="1:14" x14ac:dyDescent="0.55000000000000004">
      <c r="B52" s="128" t="str">
        <f>ข้อมูลพื้นฐาน!D8</f>
        <v>(นางภัทรจิดาภา  กินนารี)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  <c r="I52" s="128" t="str">
        <f>ข้อมูลพื้นฐาน!D8</f>
        <v>(นางภัทรจิดาภา  กินนารี)</v>
      </c>
      <c r="J52" s="128"/>
      <c r="K52" s="128" t="str">
        <f>ข้อมูลพื้นฐาน!D10</f>
        <v>(นายสุนันท์  จงใจกลาง)</v>
      </c>
      <c r="L52" s="182"/>
      <c r="M52" s="182"/>
    </row>
    <row r="53" spans="1:14" x14ac:dyDescent="0.55000000000000004">
      <c r="B53" s="128" t="s">
        <v>20</v>
      </c>
      <c r="C53" s="128"/>
      <c r="D53" s="128" t="s">
        <v>23</v>
      </c>
      <c r="E53" s="128"/>
      <c r="F53" s="128"/>
      <c r="I53" s="128" t="s">
        <v>20</v>
      </c>
      <c r="J53" s="128"/>
      <c r="K53" s="128" t="s">
        <v>23</v>
      </c>
      <c r="L53" s="182"/>
      <c r="M53" s="182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2">
    <mergeCell ref="A1:G1"/>
    <mergeCell ref="H1:N1"/>
    <mergeCell ref="A2:B2"/>
    <mergeCell ref="H2:I2"/>
    <mergeCell ref="D2:F2"/>
    <mergeCell ref="K2:M2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</mergeCells>
  <pageMargins left="0.86614173228346458" right="0.55118110236220474" top="0.54" bottom="0.52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  <pageSetUpPr fitToPage="1"/>
  </sheetPr>
  <dimension ref="A1:L35"/>
  <sheetViews>
    <sheetView view="pageBreakPreview" zoomScale="85" zoomScaleNormal="85" zoomScaleSheetLayoutView="85" workbookViewId="0">
      <selection activeCell="B14" sqref="B14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30" t="s">
        <v>28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12" ht="25.5" customHeight="1" x14ac:dyDescent="0.55000000000000004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171</v>
      </c>
      <c r="B5" s="69"/>
      <c r="C5" s="69"/>
      <c r="D5" s="69"/>
      <c r="E5" s="70" t="s">
        <v>136</v>
      </c>
      <c r="F5" s="131" t="s">
        <v>151</v>
      </c>
      <c r="G5" s="131"/>
      <c r="H5" s="131"/>
      <c r="I5" s="131"/>
      <c r="J5" s="131"/>
      <c r="K5" s="131"/>
      <c r="L5" s="131"/>
    </row>
    <row r="6" spans="1:12" ht="27" customHeight="1" x14ac:dyDescent="0.7">
      <c r="A6" s="71" t="s">
        <v>160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161</v>
      </c>
    </row>
    <row r="8" spans="1:12" ht="7.15" customHeight="1" x14ac:dyDescent="0.55000000000000004"/>
    <row r="9" spans="1:12" ht="70.5" customHeight="1" x14ac:dyDescent="0.55000000000000004">
      <c r="A9" s="132" t="s">
        <v>199</v>
      </c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33" t="s">
        <v>137</v>
      </c>
      <c r="B11" s="133"/>
      <c r="C11" s="133"/>
      <c r="D11" s="134" t="s">
        <v>29</v>
      </c>
      <c r="E11" s="135" t="s">
        <v>30</v>
      </c>
      <c r="F11" s="135"/>
      <c r="G11" s="135"/>
      <c r="H11" s="135"/>
      <c r="I11" s="135"/>
      <c r="J11" s="135"/>
      <c r="K11" s="135"/>
      <c r="L11" s="135"/>
    </row>
    <row r="12" spans="1:12" ht="22.5" customHeight="1" x14ac:dyDescent="0.55000000000000004">
      <c r="A12" s="133"/>
      <c r="B12" s="133"/>
      <c r="C12" s="133"/>
      <c r="D12" s="134"/>
      <c r="E12" s="135" t="s">
        <v>31</v>
      </c>
      <c r="F12" s="135"/>
      <c r="G12" s="135" t="s">
        <v>32</v>
      </c>
      <c r="H12" s="135"/>
      <c r="I12" s="135" t="s">
        <v>33</v>
      </c>
      <c r="J12" s="135"/>
      <c r="K12" s="135" t="s">
        <v>34</v>
      </c>
      <c r="L12" s="135"/>
    </row>
    <row r="13" spans="1:12" x14ac:dyDescent="0.55000000000000004">
      <c r="A13" s="133"/>
      <c r="B13" s="133"/>
      <c r="C13" s="133"/>
      <c r="D13" s="134"/>
      <c r="E13" s="59" t="s">
        <v>35</v>
      </c>
      <c r="F13" s="59" t="s">
        <v>36</v>
      </c>
      <c r="G13" s="59" t="s">
        <v>35</v>
      </c>
      <c r="H13" s="59" t="s">
        <v>36</v>
      </c>
      <c r="I13" s="59" t="s">
        <v>35</v>
      </c>
      <c r="J13" s="59" t="s">
        <v>36</v>
      </c>
      <c r="K13" s="59" t="s">
        <v>35</v>
      </c>
      <c r="L13" s="59" t="s">
        <v>36</v>
      </c>
    </row>
    <row r="14" spans="1:12" x14ac:dyDescent="0.55000000000000004">
      <c r="A14" s="77" t="s">
        <v>138</v>
      </c>
      <c r="B14" s="78"/>
      <c r="C14" s="78"/>
      <c r="D14" s="79">
        <v>20</v>
      </c>
      <c r="E14" s="79">
        <f>'สรุปภาพรวม 1 ภาคเรียน1'!I49</f>
        <v>12</v>
      </c>
      <c r="F14" s="96">
        <f>(E14*100)/$D$14</f>
        <v>60</v>
      </c>
      <c r="G14" s="79">
        <f>'สรุปภาพรวม 1 ภาคเรียน1'!I48</f>
        <v>2</v>
      </c>
      <c r="H14" s="96">
        <f>(G14*100)/$D$14</f>
        <v>10</v>
      </c>
      <c r="I14" s="79">
        <f>'สรุปภาพรวม 1 ภาคเรียน1'!I47</f>
        <v>10</v>
      </c>
      <c r="J14" s="96">
        <f>(I14*100)/$D$14</f>
        <v>50</v>
      </c>
      <c r="K14" s="79">
        <f>'สรุปภาพรวม 1 ภาคเรียน1'!I46</f>
        <v>8</v>
      </c>
      <c r="L14" s="96">
        <f>(K14*100)/$D$14</f>
        <v>40</v>
      </c>
    </row>
    <row r="15" spans="1:12" x14ac:dyDescent="0.55000000000000004">
      <c r="A15" s="77" t="s">
        <v>139</v>
      </c>
      <c r="B15" s="78"/>
      <c r="C15" s="78"/>
      <c r="D15" s="79">
        <v>20</v>
      </c>
      <c r="E15" s="79">
        <f>'สรุปภาพรวม 1 ภาคเรียน1'!N49</f>
        <v>12</v>
      </c>
      <c r="F15" s="96">
        <f t="shared" ref="F15:H18" si="0">(E15*100)/$D$14</f>
        <v>60</v>
      </c>
      <c r="G15" s="79">
        <f>'สรุปภาพรวม 1 ภาคเรียน1'!N48</f>
        <v>7</v>
      </c>
      <c r="H15" s="96">
        <f t="shared" si="0"/>
        <v>35</v>
      </c>
      <c r="I15" s="79">
        <f>'สรุปภาพรวม 1 ภาคเรียน1'!N47</f>
        <v>8</v>
      </c>
      <c r="J15" s="96">
        <f t="shared" ref="J15:J18" si="1">(I15*100)/$D$14</f>
        <v>40</v>
      </c>
      <c r="K15" s="79">
        <f>'สรุปภาพรวม 1 ภาคเรียน1'!N46</f>
        <v>5</v>
      </c>
      <c r="L15" s="96">
        <f t="shared" ref="L15:L18" si="2">(K15*100)/$D$14</f>
        <v>25</v>
      </c>
    </row>
    <row r="16" spans="1:12" x14ac:dyDescent="0.55000000000000004">
      <c r="A16" s="77" t="s">
        <v>140</v>
      </c>
      <c r="B16" s="78"/>
      <c r="C16" s="78"/>
      <c r="D16" s="79">
        <v>20</v>
      </c>
      <c r="E16" s="79">
        <f>'สรุปภาพรวม 1 ภาคเรียน1'!S49</f>
        <v>12</v>
      </c>
      <c r="F16" s="96">
        <f t="shared" si="0"/>
        <v>60</v>
      </c>
      <c r="G16" s="79">
        <f>'สรุปภาพรวม 1 ภาคเรียน1'!S48</f>
        <v>4</v>
      </c>
      <c r="H16" s="96">
        <f t="shared" si="0"/>
        <v>20</v>
      </c>
      <c r="I16" s="79">
        <f>'สรุปภาพรวม 1 ภาคเรียน1'!S47</f>
        <v>9</v>
      </c>
      <c r="J16" s="96">
        <f t="shared" si="1"/>
        <v>45</v>
      </c>
      <c r="K16" s="79">
        <f>'สรุปภาพรวม 1 ภาคเรียน1'!S46</f>
        <v>7</v>
      </c>
      <c r="L16" s="96">
        <f t="shared" si="2"/>
        <v>35</v>
      </c>
    </row>
    <row r="17" spans="1:12" x14ac:dyDescent="0.55000000000000004">
      <c r="A17" s="77" t="s">
        <v>141</v>
      </c>
      <c r="B17" s="78"/>
      <c r="C17" s="78"/>
      <c r="D17" s="79">
        <v>20</v>
      </c>
      <c r="E17" s="79">
        <f>'สรุปภาพรวม 1 ภาคเรียน1'!AB49</f>
        <v>12</v>
      </c>
      <c r="F17" s="96">
        <f t="shared" si="0"/>
        <v>60</v>
      </c>
      <c r="G17" s="79">
        <f>'สรุปภาพรวม 1 ภาคเรียน1'!AB48</f>
        <v>7</v>
      </c>
      <c r="H17" s="96">
        <f t="shared" si="0"/>
        <v>35</v>
      </c>
      <c r="I17" s="79">
        <f>'สรุปภาพรวม 1 ภาคเรียน1'!AB47</f>
        <v>6</v>
      </c>
      <c r="J17" s="96">
        <f t="shared" si="1"/>
        <v>30</v>
      </c>
      <c r="K17" s="79">
        <f>'สรุปภาพรวม 1 ภาคเรียน1'!AB46</f>
        <v>7</v>
      </c>
      <c r="L17" s="96">
        <f t="shared" si="2"/>
        <v>35</v>
      </c>
    </row>
    <row r="18" spans="1:12" x14ac:dyDescent="0.55000000000000004">
      <c r="A18" s="77" t="s">
        <v>142</v>
      </c>
      <c r="B18" s="78"/>
      <c r="C18" s="78"/>
      <c r="D18" s="79">
        <v>20</v>
      </c>
      <c r="E18" s="79">
        <f>'สรุปภาพรวม 1 ภาคเรียน1'!AG49</f>
        <v>12</v>
      </c>
      <c r="F18" s="96">
        <f t="shared" si="0"/>
        <v>60</v>
      </c>
      <c r="G18" s="79">
        <f>'สรุปภาพรวม 1 ภาคเรียน1'!AG48</f>
        <v>0</v>
      </c>
      <c r="H18" s="96">
        <f t="shared" si="0"/>
        <v>0</v>
      </c>
      <c r="I18" s="79">
        <f>'สรุปภาพรวม 1 ภาคเรียน1'!AG47</f>
        <v>10</v>
      </c>
      <c r="J18" s="96">
        <f t="shared" si="1"/>
        <v>50</v>
      </c>
      <c r="K18" s="79">
        <f>'สรุปภาพรวม 1 ภาคเรียน1'!AG46</f>
        <v>10</v>
      </c>
      <c r="L18" s="96">
        <f t="shared" si="2"/>
        <v>50</v>
      </c>
    </row>
    <row r="19" spans="1:12" ht="24.75" customHeight="1" x14ac:dyDescent="0.55000000000000004">
      <c r="A19" s="126" t="s">
        <v>37</v>
      </c>
      <c r="B19" s="126"/>
      <c r="C19" s="126"/>
      <c r="D19" s="126"/>
      <c r="E19" s="126"/>
      <c r="F19" s="126"/>
      <c r="G19" s="126"/>
      <c r="H19" s="126"/>
      <c r="I19" s="126">
        <f>'สรุปภาพรวม 1 ภาคเรียน1'!AJ47+'สรุปภาพรวม 1 ภาคเรียน1'!AJ46</f>
        <v>15</v>
      </c>
      <c r="J19" s="126"/>
      <c r="K19" s="126"/>
      <c r="L19" s="126"/>
    </row>
    <row r="20" spans="1:12" ht="24.75" customHeight="1" x14ac:dyDescent="0.55000000000000004">
      <c r="A20" s="126" t="s">
        <v>38</v>
      </c>
      <c r="B20" s="126"/>
      <c r="C20" s="126"/>
      <c r="D20" s="126"/>
      <c r="E20" s="126"/>
      <c r="F20" s="126"/>
      <c r="G20" s="126"/>
      <c r="H20" s="126"/>
      <c r="I20" s="127">
        <f>(I19*100)/D14</f>
        <v>75</v>
      </c>
      <c r="J20" s="127"/>
      <c r="K20" s="127"/>
      <c r="L20" s="127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28" t="s">
        <v>40</v>
      </c>
      <c r="F24" s="128"/>
      <c r="G24" s="128"/>
      <c r="H24" s="128"/>
      <c r="I24" s="128"/>
      <c r="J24" s="128"/>
      <c r="K24" s="58"/>
      <c r="L24" s="58"/>
    </row>
    <row r="25" spans="1:12" ht="23.45" customHeight="1" x14ac:dyDescent="0.55000000000000004">
      <c r="E25" s="128" t="s">
        <v>162</v>
      </c>
      <c r="F25" s="128"/>
      <c r="G25" s="128"/>
      <c r="H25" s="128"/>
      <c r="I25" s="128"/>
      <c r="J25" s="128"/>
      <c r="K25" s="58"/>
      <c r="L25" s="58"/>
    </row>
    <row r="26" spans="1:12" ht="23.45" customHeight="1" x14ac:dyDescent="0.55000000000000004">
      <c r="E26" s="128" t="str">
        <f>ข้อมูลพื้นฐาน!D9</f>
        <v>ครูประจำชั้น</v>
      </c>
      <c r="F26" s="128"/>
      <c r="G26" s="128"/>
      <c r="H26" s="128"/>
      <c r="I26" s="128"/>
      <c r="J26" s="128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29" t="s">
        <v>42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</row>
    <row r="31" spans="1:12" ht="7.15" customHeight="1" x14ac:dyDescent="0.55000000000000004"/>
    <row r="32" spans="1:12" ht="23.45" customHeight="1" x14ac:dyDescent="0.55000000000000004">
      <c r="E32" s="128" t="s">
        <v>40</v>
      </c>
      <c r="F32" s="128"/>
      <c r="G32" s="128"/>
      <c r="H32" s="128"/>
      <c r="I32" s="128"/>
      <c r="J32" s="128"/>
    </row>
    <row r="33" spans="5:10" ht="23.45" customHeight="1" x14ac:dyDescent="0.55000000000000004">
      <c r="E33" s="128" t="s">
        <v>163</v>
      </c>
      <c r="F33" s="128"/>
      <c r="G33" s="128"/>
      <c r="H33" s="128"/>
      <c r="I33" s="128"/>
      <c r="J33" s="128"/>
    </row>
    <row r="34" spans="5:10" ht="23.45" customHeight="1" x14ac:dyDescent="0.55000000000000004">
      <c r="E34" s="128" t="str">
        <f>ข้อมูลพื้นฐาน!D11</f>
        <v>ผู้อำนวยการโรงเรียน</v>
      </c>
      <c r="F34" s="128"/>
      <c r="G34" s="128"/>
      <c r="H34" s="128"/>
      <c r="I34" s="128"/>
      <c r="J34" s="128"/>
    </row>
    <row r="35" spans="5:10" ht="7.15" customHeight="1" x14ac:dyDescent="0.55000000000000004"/>
  </sheetData>
  <mergeCells count="21"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34:J34"/>
    <mergeCell ref="E24:J24"/>
    <mergeCell ref="E25:J25"/>
    <mergeCell ref="E26:J26"/>
    <mergeCell ref="A30:L30"/>
    <mergeCell ref="E32:J32"/>
    <mergeCell ref="E33:J33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R57"/>
  <sheetViews>
    <sheetView view="pageBreakPreview" topLeftCell="A31" zoomScale="87" zoomScaleNormal="100" zoomScaleSheetLayoutView="87" workbookViewId="0">
      <selection activeCell="E38" sqref="E38"/>
    </sheetView>
  </sheetViews>
  <sheetFormatPr defaultRowHeight="24" x14ac:dyDescent="0.55000000000000004"/>
  <cols>
    <col min="1" max="1" width="6.875" style="1" customWidth="1"/>
    <col min="2" max="2" width="34.75" style="1" customWidth="1"/>
    <col min="3" max="3" width="21.125" style="1" customWidth="1"/>
    <col min="4" max="4" width="14.875" style="1" customWidth="1"/>
    <col min="5" max="5" width="14.625" style="1" customWidth="1"/>
    <col min="6" max="6" width="15.75" style="2" customWidth="1"/>
    <col min="7" max="7" width="15.875" style="1" customWidth="1"/>
  </cols>
  <sheetData>
    <row r="1" spans="1:18" x14ac:dyDescent="0.2">
      <c r="A1" s="174" t="s">
        <v>150</v>
      </c>
      <c r="B1" s="174"/>
      <c r="C1" s="174"/>
      <c r="D1" s="174"/>
      <c r="E1" s="174"/>
      <c r="F1" s="174"/>
      <c r="G1" s="174"/>
    </row>
    <row r="2" spans="1:18" x14ac:dyDescent="0.2">
      <c r="A2" s="75"/>
      <c r="B2" s="75"/>
      <c r="C2" s="75" t="str">
        <f>ข้อมูลพื้นฐาน!D4</f>
        <v>ชั้นประถมศึกษาปีที่ 1</v>
      </c>
      <c r="D2" s="75"/>
      <c r="E2" s="75" t="str">
        <f>ข้อมูลพื้นฐาน!D6</f>
        <v>ปีการศึกษา 2565</v>
      </c>
      <c r="F2" s="75"/>
      <c r="G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</row>
    <row r="4" spans="1:18" x14ac:dyDescent="0.2">
      <c r="A4" s="178" t="s">
        <v>94</v>
      </c>
      <c r="B4" s="178"/>
      <c r="C4" s="178"/>
      <c r="D4" s="178"/>
      <c r="E4" s="178"/>
      <c r="F4" s="178"/>
      <c r="G4" s="178"/>
    </row>
    <row r="5" spans="1:18" x14ac:dyDescent="0.2">
      <c r="A5" s="61" t="s">
        <v>110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5.9" customHeight="1" x14ac:dyDescent="0.2">
      <c r="A6" s="145" t="s">
        <v>43</v>
      </c>
      <c r="B6" s="146" t="s">
        <v>27</v>
      </c>
      <c r="C6" s="139" t="s">
        <v>111</v>
      </c>
      <c r="D6" s="179" t="s">
        <v>112</v>
      </c>
      <c r="E6" s="136" t="s">
        <v>44</v>
      </c>
      <c r="F6" s="137" t="s">
        <v>45</v>
      </c>
      <c r="G6" s="138" t="s">
        <v>46</v>
      </c>
    </row>
    <row r="7" spans="1:18" ht="25.9" customHeight="1" x14ac:dyDescent="0.2">
      <c r="A7" s="145"/>
      <c r="B7" s="146"/>
      <c r="C7" s="139"/>
      <c r="D7" s="180"/>
      <c r="E7" s="136"/>
      <c r="F7" s="137"/>
      <c r="G7" s="138"/>
    </row>
    <row r="8" spans="1:18" ht="25.9" customHeight="1" x14ac:dyDescent="0.2">
      <c r="A8" s="145"/>
      <c r="B8" s="146"/>
      <c r="C8" s="139"/>
      <c r="D8" s="180"/>
      <c r="E8" s="136"/>
      <c r="F8" s="137"/>
      <c r="G8" s="138"/>
    </row>
    <row r="9" spans="1:18" ht="25.9" customHeight="1" x14ac:dyDescent="0.2">
      <c r="A9" s="145"/>
      <c r="B9" s="146"/>
      <c r="C9" s="139"/>
      <c r="D9" s="180"/>
      <c r="E9" s="136"/>
      <c r="F9" s="137"/>
      <c r="G9" s="138"/>
    </row>
    <row r="10" spans="1:18" ht="25.9" customHeight="1" x14ac:dyDescent="0.2">
      <c r="A10" s="145"/>
      <c r="B10" s="146"/>
      <c r="C10" s="139"/>
      <c r="D10" s="180"/>
      <c r="E10" s="136"/>
      <c r="F10" s="137"/>
      <c r="G10" s="138"/>
    </row>
    <row r="11" spans="1:18" ht="25.9" customHeight="1" x14ac:dyDescent="0.2">
      <c r="A11" s="145"/>
      <c r="B11" s="146"/>
      <c r="C11" s="139"/>
      <c r="D11" s="181"/>
      <c r="E11" s="136"/>
      <c r="F11" s="137"/>
      <c r="G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4 ตัวชี้วัดข้อที 6'!C12+'สมรรถนะที่ 4 ตัวชี้วัดข้อที 6'!J12)/2</f>
        <v>2</v>
      </c>
      <c r="D12" s="39">
        <f>('สมรรถนะที่ 4 ตัวชี้วัดข้อที 6'!D12+'สมรรถนะที่ 4 ตัวชี้วัดข้อที 6'!K12)/2</f>
        <v>2</v>
      </c>
      <c r="E12" s="50">
        <f>('สมรรถนะที่ 4 ตัวชี้วัดข้อที 6'!E12+'สมรรถนะที่ 4 ตัวชี้วัดข้อที 6'!L12)/2</f>
        <v>4</v>
      </c>
      <c r="F12" s="81">
        <f>('สมรรถนะที่ 4 ตัวชี้วัดข้อที 6'!F12+'สมรรถนะที่ 4 ตัวชี้วัดข้อที 6'!M12)/2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4 ตัวชี้วัดข้อที 6'!C13+'สมรรถนะที่ 4 ตัวชี้วัดข้อที 6'!J13)/2</f>
        <v>2</v>
      </c>
      <c r="D13" s="39">
        <f>('สมรรถนะที่ 4 ตัวชี้วัดข้อที 6'!D13+'สมรรถนะที่ 4 ตัวชี้วัดข้อที 6'!K13)/2</f>
        <v>2</v>
      </c>
      <c r="E13" s="50">
        <f>('สมรรถนะที่ 4 ตัวชี้วัดข้อที 6'!E13+'สมรรถนะที่ 4 ตัวชี้วัดข้อที 6'!L13)/2</f>
        <v>4</v>
      </c>
      <c r="F13" s="81">
        <f>('สมรรถนะที่ 4 ตัวชี้วัดข้อที 6'!F13+'สมรรถนะที่ 4 ตัวชี้วัดข้อที 6'!M13)/2</f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4 ตัวชี้วัดข้อที 6'!C14+'สมรรถนะที่ 4 ตัวชี้วัดข้อที 6'!J14)/2</f>
        <v>3</v>
      </c>
      <c r="D14" s="39">
        <f>('สมรรถนะที่ 4 ตัวชี้วัดข้อที 6'!D14+'สมรรถนะที่ 4 ตัวชี้วัดข้อที 6'!K14)/2</f>
        <v>3</v>
      </c>
      <c r="E14" s="50">
        <f>('สมรรถนะที่ 4 ตัวชี้วัดข้อที 6'!E14+'สมรรถนะที่ 4 ตัวชี้วัดข้อที 6'!L14)/2</f>
        <v>6</v>
      </c>
      <c r="F14" s="81">
        <f>('สมรรถนะที่ 4 ตัวชี้วัดข้อที 6'!F14+'สมรรถนะที่ 4 ตัวชี้วัดข้อที 6'!M14)/2</f>
        <v>3</v>
      </c>
      <c r="G14" s="44" t="str">
        <f t="shared" ref="G14:G43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4 ตัวชี้วัดข้อที 6'!C15+'สมรรถนะที่ 4 ตัวชี้วัดข้อที 6'!J15)/2</f>
        <v>3</v>
      </c>
      <c r="D15" s="39">
        <f>('สมรรถนะที่ 4 ตัวชี้วัดข้อที 6'!D15+'สมรรถนะที่ 4 ตัวชี้วัดข้อที 6'!K15)/2</f>
        <v>3</v>
      </c>
      <c r="E15" s="50">
        <f>('สมรรถนะที่ 4 ตัวชี้วัดข้อที 6'!E15+'สมรรถนะที่ 4 ตัวชี้วัดข้อที 6'!L15)/2</f>
        <v>6</v>
      </c>
      <c r="F15" s="81">
        <f>('สมรรถนะที่ 4 ตัวชี้วัดข้อที 6'!F15+'สมรรถนะที่ 4 ตัวชี้วัดข้อที 6'!M15)/2</f>
        <v>3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4 ตัวชี้วัดข้อที 6'!C16+'สมรรถนะที่ 4 ตัวชี้วัดข้อที 6'!J16)/2</f>
        <v>3</v>
      </c>
      <c r="D16" s="39">
        <f>('สมรรถนะที่ 4 ตัวชี้วัดข้อที 6'!D16+'สมรรถนะที่ 4 ตัวชี้วัดข้อที 6'!K16)/2</f>
        <v>3</v>
      </c>
      <c r="E16" s="50">
        <f>('สมรรถนะที่ 4 ตัวชี้วัดข้อที 6'!E16+'สมรรถนะที่ 4 ตัวชี้วัดข้อที 6'!L16)/2</f>
        <v>6</v>
      </c>
      <c r="F16" s="81">
        <f>('สมรรถนะที่ 4 ตัวชี้วัดข้อที 6'!F16+'สมรรถนะที่ 4 ตัวชี้วัดข้อที 6'!M16)/2</f>
        <v>3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4 ตัวชี้วัดข้อที 6'!C17+'สมรรถนะที่ 4 ตัวชี้วัดข้อที 6'!J17)/2</f>
        <v>2</v>
      </c>
      <c r="D17" s="39">
        <v>3</v>
      </c>
      <c r="E17" s="50">
        <f>('สมรรถนะที่ 4 ตัวชี้วัดข้อที 6'!E17+'สมรรถนะที่ 4 ตัวชี้วัดข้อที 6'!L17)/2</f>
        <v>4</v>
      </c>
      <c r="F17" s="81">
        <f>('สมรรถนะที่ 4 ตัวชี้วัดข้อที 6'!F17+'สมรรถนะที่ 4 ตัวชี้วัดข้อที 6'!M17)/2</f>
        <v>2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4 ตัวชี้วัดข้อที 6'!C18+'สมรรถนะที่ 4 ตัวชี้วัดข้อที 6'!J18)/2</f>
        <v>2</v>
      </c>
      <c r="D18" s="39">
        <f>('สมรรถนะที่ 4 ตัวชี้วัดข้อที 6'!D18+'สมรรถนะที่ 4 ตัวชี้วัดข้อที 6'!K18)/2</f>
        <v>2</v>
      </c>
      <c r="E18" s="50">
        <f>('สมรรถนะที่ 4 ตัวชี้วัดข้อที 6'!E18+'สมรรถนะที่ 4 ตัวชี้วัดข้อที 6'!L18)/2</f>
        <v>4</v>
      </c>
      <c r="F18" s="81">
        <f>('สมรรถนะที่ 4 ตัวชี้วัดข้อที 6'!F18+'สมรรถนะที่ 4 ตัวชี้วัดข้อที 6'!M18)/2</f>
        <v>2</v>
      </c>
      <c r="G18" s="44" t="str">
        <f t="shared" si="0"/>
        <v>ดี</v>
      </c>
    </row>
    <row r="19" spans="1:7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4 ตัวชี้วัดข้อที 6'!C19+'สมรรถนะที่ 4 ตัวชี้วัดข้อที 6'!J19)/2</f>
        <v>2</v>
      </c>
      <c r="D19" s="39">
        <v>3</v>
      </c>
      <c r="E19" s="50">
        <f>('สมรรถนะที่ 4 ตัวชี้วัดข้อที 6'!E19+'สมรรถนะที่ 4 ตัวชี้วัดข้อที 6'!L19)/2</f>
        <v>4</v>
      </c>
      <c r="F19" s="81">
        <f>('สมรรถนะที่ 4 ตัวชี้วัดข้อที 6'!F19+'สมรรถนะที่ 4 ตัวชี้วัดข้อที 6'!M19)/2</f>
        <v>2</v>
      </c>
      <c r="G19" s="44" t="str">
        <f t="shared" si="0"/>
        <v>ดี</v>
      </c>
    </row>
    <row r="20" spans="1:7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4 ตัวชี้วัดข้อที 6'!C20+'สมรรถนะที่ 4 ตัวชี้วัดข้อที 6'!J20)/2</f>
        <v>2</v>
      </c>
      <c r="D20" s="39">
        <v>3</v>
      </c>
      <c r="E20" s="50">
        <f>('สมรรถนะที่ 4 ตัวชี้วัดข้อที 6'!E20+'สมรรถนะที่ 4 ตัวชี้วัดข้อที 6'!L20)/2</f>
        <v>4</v>
      </c>
      <c r="F20" s="81">
        <f>('สมรรถนะที่ 4 ตัวชี้วัดข้อที 6'!F20+'สมรรถนะที่ 4 ตัวชี้วัดข้อที 6'!M20)/2</f>
        <v>2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4 ตัวชี้วัดข้อที 6'!C21+'สมรรถนะที่ 4 ตัวชี้วัดข้อที 6'!J21)/2</f>
        <v>2</v>
      </c>
      <c r="D21" s="39">
        <v>3</v>
      </c>
      <c r="E21" s="50">
        <f>('สมรรถนะที่ 4 ตัวชี้วัดข้อที 6'!E21+'สมรรถนะที่ 4 ตัวชี้วัดข้อที 6'!L21)/2</f>
        <v>4</v>
      </c>
      <c r="F21" s="81">
        <f>('สมรรถนะที่ 4 ตัวชี้วัดข้อที 6'!F21+'สมรรถนะที่ 4 ตัวชี้วัดข้อที 6'!M21)/2</f>
        <v>2</v>
      </c>
      <c r="G21" s="44" t="str">
        <f t="shared" si="0"/>
        <v>ดี</v>
      </c>
    </row>
    <row r="22" spans="1:7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4 ตัวชี้วัดข้อที 6'!C22+'สมรรถนะที่ 4 ตัวชี้วัดข้อที 6'!J22)/2</f>
        <v>2</v>
      </c>
      <c r="D22" s="39">
        <v>3</v>
      </c>
      <c r="E22" s="50">
        <f>('สมรรถนะที่ 4 ตัวชี้วัดข้อที 6'!E22+'สมรรถนะที่ 4 ตัวชี้วัดข้อที 6'!L22)/2</f>
        <v>4</v>
      </c>
      <c r="F22" s="81">
        <f>('สมรรถนะที่ 4 ตัวชี้วัดข้อที 6'!F22+'สมรรถนะที่ 4 ตัวชี้วัดข้อที 6'!M22)/2</f>
        <v>2</v>
      </c>
      <c r="G22" s="44" t="str">
        <f t="shared" si="0"/>
        <v>ดี</v>
      </c>
    </row>
    <row r="23" spans="1:7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4 ตัวชี้วัดข้อที 6'!C23+'สมรรถนะที่ 4 ตัวชี้วัดข้อที 6'!J23)/2</f>
        <v>2</v>
      </c>
      <c r="D23" s="39">
        <v>2</v>
      </c>
      <c r="E23" s="50">
        <f>('สมรรถนะที่ 4 ตัวชี้วัดข้อที 6'!E23+'สมรรถนะที่ 4 ตัวชี้วัดข้อที 6'!L23)/2</f>
        <v>3</v>
      </c>
      <c r="F23" s="81">
        <f>('สมรรถนะที่ 4 ตัวชี้วัดข้อที 6'!F23+'สมรรถนะที่ 4 ตัวชี้วัดข้อที 6'!M23)/2</f>
        <v>1.5</v>
      </c>
      <c r="G23" s="44" t="str">
        <f t="shared" si="0"/>
        <v>ดี</v>
      </c>
    </row>
    <row r="24" spans="1:7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4 ตัวชี้วัดข้อที 6'!C24+'สมรรถนะที่ 4 ตัวชี้วัดข้อที 6'!J24)/2</f>
        <v>2</v>
      </c>
      <c r="D24" s="39">
        <v>3</v>
      </c>
      <c r="E24" s="50">
        <f>('สมรรถนะที่ 4 ตัวชี้วัดข้อที 6'!E24+'สมรรถนะที่ 4 ตัวชี้วัดข้อที 6'!L24)/2</f>
        <v>4</v>
      </c>
      <c r="F24" s="81">
        <f>('สมรรถนะที่ 4 ตัวชี้วัดข้อที 6'!F24+'สมรรถนะที่ 4 ตัวชี้วัดข้อที 6'!M24)/2</f>
        <v>2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4 ตัวชี้วัดข้อที 6'!C25+'สมรรถนะที่ 4 ตัวชี้วัดข้อที 6'!J25)/2</f>
        <v>2</v>
      </c>
      <c r="D25" s="39">
        <v>3</v>
      </c>
      <c r="E25" s="50">
        <f>('สมรรถนะที่ 4 ตัวชี้วัดข้อที 6'!E25+'สมรรถนะที่ 4 ตัวชี้วัดข้อที 6'!L25)/2</f>
        <v>4</v>
      </c>
      <c r="F25" s="81">
        <f>('สมรรถนะที่ 4 ตัวชี้วัดข้อที 6'!F25+'สมรรถนะที่ 4 ตัวชี้วัดข้อที 6'!M25)/2</f>
        <v>2</v>
      </c>
      <c r="G25" s="44" t="str">
        <f t="shared" si="0"/>
        <v>ดี</v>
      </c>
    </row>
    <row r="26" spans="1:7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4 ตัวชี้วัดข้อที 6'!C26+'สมรรถนะที่ 4 ตัวชี้วัดข้อที 6'!J26)/2</f>
        <v>2</v>
      </c>
      <c r="D26" s="39">
        <f>('สมรรถนะที่ 4 ตัวชี้วัดข้อที 6'!D26+'สมรรถนะที่ 4 ตัวชี้วัดข้อที 6'!K26)/2</f>
        <v>3</v>
      </c>
      <c r="E26" s="50">
        <f>('สมรรถนะที่ 4 ตัวชี้วัดข้อที 6'!E26+'สมรรถนะที่ 4 ตัวชี้วัดข้อที 6'!L26)/2</f>
        <v>5</v>
      </c>
      <c r="F26" s="81">
        <f>('สมรรถนะที่ 4 ตัวชี้วัดข้อที 6'!F26+'สมรรถนะที่ 4 ตัวชี้วัดข้อที 6'!M26)/2</f>
        <v>2.5</v>
      </c>
      <c r="G26" s="44" t="str">
        <f t="shared" si="0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3</v>
      </c>
      <c r="D27" s="39">
        <f>('สมรรถนะที่ 4 ตัวชี้วัดข้อที 6'!D27+'สมรรถนะที่ 4 ตัวชี้วัดข้อที 6'!K27)/2</f>
        <v>3</v>
      </c>
      <c r="E27" s="50">
        <f>('สมรรถนะที่ 4 ตัวชี้วัดข้อที 6'!E27+'สมรรถนะที่ 4 ตัวชี้วัดข้อที 6'!L27)/2</f>
        <v>5</v>
      </c>
      <c r="F27" s="81">
        <f>('สมรรถนะที่ 4 ตัวชี้วัดข้อที 6'!F27+'สมรรถนะที่ 4 ตัวชี้วัดข้อที 6'!M27)/2</f>
        <v>2.5</v>
      </c>
      <c r="G27" s="44" t="str">
        <f t="shared" si="0"/>
        <v>ดีเยี่ยม</v>
      </c>
    </row>
    <row r="28" spans="1:7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4 ตัวชี้วัดข้อที 6'!C28+'สมรรถนะที่ 4 ตัวชี้วัดข้อที 6'!J28)/2</f>
        <v>3</v>
      </c>
      <c r="D28" s="39">
        <f>('สมรรถนะที่ 4 ตัวชี้วัดข้อที 6'!D28+'สมรรถนะที่ 4 ตัวชี้วัดข้อที 6'!K28)/2</f>
        <v>3</v>
      </c>
      <c r="E28" s="50">
        <f>('สมรรถนะที่ 4 ตัวชี้วัดข้อที 6'!E28+'สมรรถนะที่ 4 ตัวชี้วัดข้อที 6'!L28)/2</f>
        <v>6</v>
      </c>
      <c r="F28" s="81">
        <f>('สมรรถนะที่ 4 ตัวชี้วัดข้อที 6'!F28+'สมรรถนะที่ 4 ตัวชี้วัดข้อที 6'!M28)/2</f>
        <v>3</v>
      </c>
      <c r="G28" s="44" t="str">
        <f t="shared" si="0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4 ตัวชี้วัดข้อที 6'!C29+'สมรรถนะที่ 4 ตัวชี้วัดข้อที 6'!J29)/2</f>
        <v>2</v>
      </c>
      <c r="D29" s="39">
        <f>('สมรรถนะที่ 4 ตัวชี้วัดข้อที 6'!D29+'สมรรถนะที่ 4 ตัวชี้วัดข้อที 6'!K29)/2</f>
        <v>3</v>
      </c>
      <c r="E29" s="50">
        <f>('สมรรถนะที่ 4 ตัวชี้วัดข้อที 6'!E29+'สมรรถนะที่ 4 ตัวชี้วัดข้อที 6'!L29)/2</f>
        <v>5</v>
      </c>
      <c r="F29" s="81">
        <f>('สมรรถนะที่ 4 ตัวชี้วัดข้อที 6'!F29+'สมรรถนะที่ 4 ตัวชี้วัดข้อที 6'!M29)/2</f>
        <v>2.5</v>
      </c>
      <c r="G29" s="44" t="str">
        <f t="shared" si="0"/>
        <v>ดีเยี่ยม</v>
      </c>
    </row>
    <row r="30" spans="1:7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4 ตัวชี้วัดข้อที 6'!C30+'สมรรถนะที่ 4 ตัวชี้วัดข้อที 6'!J30)/2</f>
        <v>3</v>
      </c>
      <c r="D30" s="39">
        <f>('สมรรถนะที่ 4 ตัวชี้วัดข้อที 6'!D30+'สมรรถนะที่ 4 ตัวชี้วัดข้อที 6'!K30)/2</f>
        <v>3</v>
      </c>
      <c r="E30" s="50">
        <f>('สมรรถนะที่ 4 ตัวชี้วัดข้อที 6'!E30+'สมรรถนะที่ 4 ตัวชี้วัดข้อที 6'!L30)/2</f>
        <v>6</v>
      </c>
      <c r="F30" s="81">
        <f>('สมรรถนะที่ 4 ตัวชี้วัดข้อที 6'!F30+'สมรรถนะที่ 4 ตัวชี้วัดข้อที 6'!M30)/2</f>
        <v>3</v>
      </c>
      <c r="G30" s="44" t="str">
        <f t="shared" si="0"/>
        <v>ดีเยี่ยม</v>
      </c>
    </row>
    <row r="31" spans="1:7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4 ตัวชี้วัดข้อที 6'!C31+'สมรรถนะที่ 4 ตัวชี้วัดข้อที 6'!J31)/2</f>
        <v>2</v>
      </c>
      <c r="D31" s="39">
        <v>3</v>
      </c>
      <c r="E31" s="50">
        <f>('สมรรถนะที่ 4 ตัวชี้วัดข้อที 6'!E31+'สมรรถนะที่ 4 ตัวชี้วัดข้อที 6'!L31)/2</f>
        <v>4</v>
      </c>
      <c r="F31" s="81">
        <f>('สมรรถนะที่ 4 ตัวชี้วัดข้อที 6'!F31+'สมรรถนะที่ 4 ตัวชี้วัดข้อที 6'!M31)/2</f>
        <v>2</v>
      </c>
      <c r="G31" s="44" t="str">
        <f t="shared" si="0"/>
        <v>ดี</v>
      </c>
    </row>
    <row r="32" spans="1:7" x14ac:dyDescent="0.2">
      <c r="A32" s="39">
        <v>21</v>
      </c>
      <c r="B32" s="49"/>
      <c r="C32" s="39"/>
      <c r="D32" s="39"/>
      <c r="E32" s="50"/>
      <c r="F32" s="81"/>
      <c r="G32" s="44"/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70" t="s">
        <v>58</v>
      </c>
      <c r="B44" s="170"/>
      <c r="C44" s="170"/>
      <c r="D44" s="170"/>
      <c r="E44" s="171">
        <f>AVERAGE(F12:F43)</f>
        <v>2.2999999999999998</v>
      </c>
      <c r="F44" s="170"/>
      <c r="G44" s="170"/>
    </row>
    <row r="45" spans="1:7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</row>
    <row r="46" spans="1:7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8</v>
      </c>
    </row>
    <row r="47" spans="1:7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12</v>
      </c>
    </row>
    <row r="48" spans="1:7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</row>
    <row r="49" spans="1:7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</row>
    <row r="51" spans="1:7" x14ac:dyDescent="0.55000000000000004">
      <c r="B51" s="173" t="s">
        <v>59</v>
      </c>
      <c r="C51" s="173"/>
      <c r="D51" s="173" t="s">
        <v>59</v>
      </c>
      <c r="E51" s="173"/>
      <c r="F51" s="173"/>
    </row>
    <row r="52" spans="1:7" x14ac:dyDescent="0.55000000000000004">
      <c r="B52" s="128" t="str">
        <f>ข้อมูลพื้นฐาน!D8</f>
        <v>(นางภัทรจิดาภา  กินนารี)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</row>
    <row r="53" spans="1:7" x14ac:dyDescent="0.55000000000000004">
      <c r="B53" s="128" t="s">
        <v>20</v>
      </c>
      <c r="C53" s="128"/>
      <c r="D53" s="128" t="s">
        <v>23</v>
      </c>
      <c r="E53" s="128"/>
      <c r="F53" s="128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4"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F6:F11"/>
    <mergeCell ref="G6:G11"/>
    <mergeCell ref="A44:D44"/>
    <mergeCell ref="E44:G44"/>
    <mergeCell ref="A45:D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7" right="0.7" top="0.75" bottom="0.75" header="0.3" footer="0.3"/>
  <pageSetup paperSize="9" scale="57" fitToWidth="0" orientation="portrait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R57"/>
  <sheetViews>
    <sheetView view="pageBreakPreview" topLeftCell="J26" zoomScale="93" zoomScaleNormal="55" zoomScaleSheetLayoutView="93" workbookViewId="0">
      <selection activeCell="N33" sqref="N33"/>
    </sheetView>
  </sheetViews>
  <sheetFormatPr defaultColWidth="9" defaultRowHeight="24" x14ac:dyDescent="0.55000000000000004"/>
  <cols>
    <col min="1" max="1" width="6.25" style="1" customWidth="1"/>
    <col min="2" max="2" width="32" style="1" customWidth="1"/>
    <col min="3" max="4" width="17.75" style="1" customWidth="1"/>
    <col min="5" max="5" width="20" style="1" customWidth="1"/>
    <col min="6" max="6" width="17.75" style="1" customWidth="1"/>
    <col min="7" max="7" width="11.375" style="2" customWidth="1"/>
    <col min="8" max="8" width="12.125" style="2" customWidth="1"/>
    <col min="9" max="9" width="11" style="1" bestFit="1" customWidth="1"/>
    <col min="10" max="10" width="6.25" style="1" customWidth="1"/>
    <col min="11" max="11" width="32" style="1" customWidth="1"/>
    <col min="12" max="13" width="17.75" style="1" customWidth="1"/>
    <col min="14" max="14" width="20" style="1" customWidth="1"/>
    <col min="15" max="15" width="17.75" style="1" customWidth="1"/>
    <col min="16" max="16" width="11.375" style="2" customWidth="1"/>
    <col min="17" max="17" width="12.125" style="2" customWidth="1"/>
    <col min="18" max="18" width="11" style="1" bestFit="1" customWidth="1"/>
    <col min="19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/>
      <c r="J1" s="174" t="s">
        <v>66</v>
      </c>
      <c r="K1" s="174"/>
      <c r="L1" s="174"/>
      <c r="M1" s="174"/>
      <c r="N1" s="174"/>
      <c r="O1" s="174"/>
      <c r="P1" s="174"/>
      <c r="Q1" s="174"/>
      <c r="R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175"/>
      <c r="D2" s="174" t="s">
        <v>15</v>
      </c>
      <c r="E2" s="174"/>
      <c r="F2" s="176" t="str">
        <f>ข้อมูลพื้นฐาน!D6</f>
        <v>ปีการศึกษา 2565</v>
      </c>
      <c r="G2" s="176"/>
      <c r="H2" s="176"/>
      <c r="I2" s="176"/>
      <c r="J2" s="175" t="str">
        <f>ข้อมูลพื้นฐาน!D4</f>
        <v>ชั้นประถมศึกษาปีที่ 1</v>
      </c>
      <c r="K2" s="175"/>
      <c r="L2" s="175"/>
      <c r="M2" s="174" t="s">
        <v>57</v>
      </c>
      <c r="N2" s="174"/>
      <c r="O2" s="176" t="str">
        <f>ข้อมูลพื้นฐาน!D6</f>
        <v>ปีการศึกษา 2565</v>
      </c>
      <c r="P2" s="176"/>
      <c r="Q2" s="176"/>
      <c r="R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  <c r="J3" s="177" t="str">
        <f>ข้อมูลพื้นฐาน!D7</f>
        <v>โรงเรียนบ้านกุดโบสถ์</v>
      </c>
      <c r="K3" s="177"/>
      <c r="L3" s="177"/>
      <c r="M3" s="177"/>
      <c r="N3" s="177"/>
      <c r="O3" s="177"/>
      <c r="P3" s="177"/>
      <c r="Q3" s="177"/>
      <c r="R3" s="177"/>
    </row>
    <row r="4" spans="1:18" ht="25.5" customHeight="1" x14ac:dyDescent="0.55000000000000004">
      <c r="A4" s="178" t="s">
        <v>113</v>
      </c>
      <c r="B4" s="178"/>
      <c r="C4" s="178"/>
      <c r="D4" s="178"/>
      <c r="E4" s="178"/>
      <c r="F4" s="178"/>
      <c r="G4" s="178"/>
      <c r="H4" s="178"/>
      <c r="I4" s="178"/>
      <c r="J4" s="178" t="s">
        <v>113</v>
      </c>
      <c r="K4" s="178"/>
      <c r="L4" s="178"/>
      <c r="M4" s="178"/>
      <c r="N4" s="178"/>
      <c r="O4" s="178"/>
      <c r="P4" s="178"/>
      <c r="Q4" s="178"/>
      <c r="R4" s="178"/>
    </row>
    <row r="5" spans="1:18" ht="25.5" customHeight="1" x14ac:dyDescent="0.55000000000000004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61" t="s">
        <v>114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5" t="s">
        <v>43</v>
      </c>
      <c r="B6" s="146" t="s">
        <v>27</v>
      </c>
      <c r="C6" s="139" t="s">
        <v>115</v>
      </c>
      <c r="D6" s="139" t="s">
        <v>116</v>
      </c>
      <c r="E6" s="139" t="s">
        <v>117</v>
      </c>
      <c r="F6" s="139" t="s">
        <v>118</v>
      </c>
      <c r="G6" s="136" t="s">
        <v>44</v>
      </c>
      <c r="H6" s="137" t="s">
        <v>45</v>
      </c>
      <c r="I6" s="138" t="s">
        <v>46</v>
      </c>
      <c r="J6" s="145" t="s">
        <v>43</v>
      </c>
      <c r="K6" s="146" t="s">
        <v>27</v>
      </c>
      <c r="L6" s="139" t="str">
        <f>C6</f>
        <v>1. เลือกและใช้เทคโนโลยีที่เหมาะสมในการเรียนรู้อย่างสร้างสรรค์และมีคุณธรรม</v>
      </c>
      <c r="M6" s="139" t="str">
        <f t="shared" ref="M6:O6" si="0">D6</f>
        <v>2. เลือกและใช้เทคโนโลยีที่เหมาะสมในการสื่อสารอย่างสร้างสรรค์และมีคุณธรรม</v>
      </c>
      <c r="N6" s="139" t="str">
        <f t="shared" si="0"/>
        <v>3. เลือกและใช้เทคโนโลยีเหมาะสมในการทำงานและนำเสนอผลงานอย่างสร้างสรรค์และมีคุณธรรม</v>
      </c>
      <c r="O6" s="139" t="str">
        <f t="shared" si="0"/>
        <v>4. เลือกและใช้เทคโนโลยีที่เหมาะสมในการแก้ปัญหาอย่างสร้างสรรค์และมีคุณธรรม</v>
      </c>
      <c r="P6" s="136" t="s">
        <v>44</v>
      </c>
      <c r="Q6" s="137" t="s">
        <v>45</v>
      </c>
      <c r="R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45"/>
      <c r="K7" s="146"/>
      <c r="L7" s="139"/>
      <c r="M7" s="139"/>
      <c r="N7" s="139"/>
      <c r="O7" s="139"/>
      <c r="P7" s="136"/>
      <c r="Q7" s="137"/>
      <c r="R7" s="138"/>
    </row>
    <row r="8" spans="1:18" ht="21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45"/>
      <c r="K8" s="146"/>
      <c r="L8" s="139"/>
      <c r="M8" s="139"/>
      <c r="N8" s="139"/>
      <c r="O8" s="139"/>
      <c r="P8" s="136"/>
      <c r="Q8" s="137"/>
      <c r="R8" s="138"/>
    </row>
    <row r="9" spans="1:18" ht="21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45"/>
      <c r="K9" s="146"/>
      <c r="L9" s="139"/>
      <c r="M9" s="139"/>
      <c r="N9" s="139"/>
      <c r="O9" s="139"/>
      <c r="P9" s="136"/>
      <c r="Q9" s="137"/>
      <c r="R9" s="138"/>
    </row>
    <row r="10" spans="1:18" ht="21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45"/>
      <c r="K10" s="146"/>
      <c r="L10" s="139"/>
      <c r="M10" s="139"/>
      <c r="N10" s="139"/>
      <c r="O10" s="139"/>
      <c r="P10" s="136"/>
      <c r="Q10" s="137"/>
      <c r="R10" s="138"/>
    </row>
    <row r="11" spans="1:18" ht="21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45"/>
      <c r="K11" s="146"/>
      <c r="L11" s="139"/>
      <c r="M11" s="139"/>
      <c r="N11" s="139"/>
      <c r="O11" s="139"/>
      <c r="P11" s="136"/>
      <c r="Q11" s="137"/>
      <c r="R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3" si="1">SUM(C12:F12)</f>
        <v>4</v>
      </c>
      <c r="H12" s="81">
        <f t="shared" ref="H12:H43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เด็กชายฉัตรปกรณ์ ไร่กระโทก</v>
      </c>
      <c r="L12" s="39">
        <v>2</v>
      </c>
      <c r="M12" s="39">
        <v>1</v>
      </c>
      <c r="N12" s="39">
        <v>1</v>
      </c>
      <c r="O12" s="39">
        <v>1</v>
      </c>
      <c r="P12" s="50">
        <f t="shared" ref="P12:P43" si="3">SUM(L12:O12)</f>
        <v>5</v>
      </c>
      <c r="Q12" s="81">
        <f t="shared" ref="Q12:Q43" si="4">AVERAGE(L12:O12)</f>
        <v>1.25</v>
      </c>
      <c r="R12" s="44" t="str">
        <f>IF(Q12&gt;=2.5,"ดีเยี่ยม",IF(Q12&gt;=1.5,"ดี",IF(Q12&gt;=1,"ผ่านเกณฑ์",IF(Q12&gt;=0,"ไม่ผ่านเกณฑ์"))))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1</v>
      </c>
      <c r="D13" s="39">
        <v>1</v>
      </c>
      <c r="E13" s="39">
        <v>1</v>
      </c>
      <c r="F13" s="39">
        <v>1</v>
      </c>
      <c r="G13" s="50">
        <f t="shared" si="1"/>
        <v>4</v>
      </c>
      <c r="H13" s="81">
        <f t="shared" si="2"/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เด็กชายชานน เลยกระโทก</v>
      </c>
      <c r="L13" s="39">
        <v>2</v>
      </c>
      <c r="M13" s="39">
        <v>1</v>
      </c>
      <c r="N13" s="39">
        <v>1</v>
      </c>
      <c r="O13" s="39">
        <v>1</v>
      </c>
      <c r="P13" s="50">
        <f t="shared" si="3"/>
        <v>5</v>
      </c>
      <c r="Q13" s="81">
        <f t="shared" si="4"/>
        <v>1.25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2</v>
      </c>
      <c r="D14" s="39">
        <v>2</v>
      </c>
      <c r="E14" s="39">
        <v>2</v>
      </c>
      <c r="F14" s="39">
        <v>3</v>
      </c>
      <c r="G14" s="50">
        <f t="shared" si="1"/>
        <v>9</v>
      </c>
      <c r="H14" s="81">
        <f t="shared" si="2"/>
        <v>2.25</v>
      </c>
      <c r="I14" s="44" t="str">
        <f t="shared" ref="I14:I43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เด็กชายณัฐพล  พินิจ</v>
      </c>
      <c r="L14" s="39">
        <v>2</v>
      </c>
      <c r="M14" s="39">
        <v>3</v>
      </c>
      <c r="N14" s="39">
        <v>2</v>
      </c>
      <c r="O14" s="39">
        <v>3</v>
      </c>
      <c r="P14" s="50">
        <f t="shared" si="3"/>
        <v>10</v>
      </c>
      <c r="Q14" s="81">
        <f t="shared" si="4"/>
        <v>2.5</v>
      </c>
      <c r="R14" s="44" t="str">
        <f t="shared" ref="R14:R43" si="6">IF(Q14&gt;=2.5,"ดีเยี่ยม",IF(Q14&gt;=1.5,"ดี",IF(Q14&gt;=1,"ผ่านเกณฑ์",IF(Q14&gt;=0,"ไม่ผ่านเกณฑ์"))))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2</v>
      </c>
      <c r="D15" s="39">
        <v>2</v>
      </c>
      <c r="E15" s="39">
        <v>2</v>
      </c>
      <c r="F15" s="39">
        <v>3</v>
      </c>
      <c r="G15" s="50">
        <f t="shared" si="1"/>
        <v>9</v>
      </c>
      <c r="H15" s="81">
        <f t="shared" si="2"/>
        <v>2.25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เด็กชายธีรเดช ผลวัฒน์</v>
      </c>
      <c r="L15" s="39">
        <v>2</v>
      </c>
      <c r="M15" s="39">
        <v>3</v>
      </c>
      <c r="N15" s="39">
        <v>2</v>
      </c>
      <c r="O15" s="39">
        <v>3</v>
      </c>
      <c r="P15" s="50">
        <f t="shared" si="3"/>
        <v>10</v>
      </c>
      <c r="Q15" s="81">
        <f t="shared" si="4"/>
        <v>2.5</v>
      </c>
      <c r="R15" s="44" t="str">
        <f t="shared" si="6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2</v>
      </c>
      <c r="D16" s="39">
        <v>2</v>
      </c>
      <c r="E16" s="39">
        <v>2</v>
      </c>
      <c r="F16" s="39">
        <v>3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เด็กชายนฤบดินทร์  เนาว์ประโคน</v>
      </c>
      <c r="L16" s="39">
        <v>2</v>
      </c>
      <c r="M16" s="39">
        <v>3</v>
      </c>
      <c r="N16" s="39">
        <v>2</v>
      </c>
      <c r="O16" s="39">
        <v>3</v>
      </c>
      <c r="P16" s="50">
        <f t="shared" si="3"/>
        <v>10</v>
      </c>
      <c r="Q16" s="81">
        <f t="shared" si="4"/>
        <v>2.5</v>
      </c>
      <c r="R16" s="44" t="str">
        <f t="shared" si="6"/>
        <v>ดีเยี่ยม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1</v>
      </c>
      <c r="D17" s="39">
        <v>1</v>
      </c>
      <c r="E17" s="39">
        <v>1</v>
      </c>
      <c r="F17" s="39">
        <v>1</v>
      </c>
      <c r="G17" s="50">
        <f t="shared" si="1"/>
        <v>4</v>
      </c>
      <c r="H17" s="81">
        <f t="shared" si="2"/>
        <v>1</v>
      </c>
      <c r="I17" s="44" t="str">
        <f t="shared" si="5"/>
        <v>ผ่านเกณฑ์</v>
      </c>
      <c r="J17" s="39">
        <v>6</v>
      </c>
      <c r="K17" s="49" t="str">
        <f>ข้อมูลนักเรียน!B10</f>
        <v>เด็กชายสิริชัย  หนูแก้ว</v>
      </c>
      <c r="L17" s="39">
        <v>2</v>
      </c>
      <c r="M17" s="39">
        <v>2</v>
      </c>
      <c r="N17" s="39">
        <v>1</v>
      </c>
      <c r="O17" s="39">
        <v>1</v>
      </c>
      <c r="P17" s="50">
        <f t="shared" si="3"/>
        <v>6</v>
      </c>
      <c r="Q17" s="81">
        <f t="shared" si="4"/>
        <v>1.5</v>
      </c>
      <c r="R17" s="44" t="str">
        <f t="shared" si="6"/>
        <v>ดี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2</v>
      </c>
      <c r="D18" s="39">
        <v>1</v>
      </c>
      <c r="E18" s="39">
        <v>1</v>
      </c>
      <c r="F18" s="39">
        <v>1</v>
      </c>
      <c r="G18" s="50">
        <f t="shared" si="1"/>
        <v>5</v>
      </c>
      <c r="H18" s="81">
        <f t="shared" si="2"/>
        <v>1.25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เด็กชายสิริโชค หนูแก้ว</v>
      </c>
      <c r="L18" s="39">
        <v>2</v>
      </c>
      <c r="M18" s="39">
        <v>1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เด็กชายอุ้มบุญ  ต่างครบุรี</v>
      </c>
      <c r="L19" s="39">
        <v>2</v>
      </c>
      <c r="M19" s="39">
        <v>2</v>
      </c>
      <c r="N19" s="39">
        <v>1</v>
      </c>
      <c r="O19" s="39">
        <v>1</v>
      </c>
      <c r="P19" s="50">
        <f t="shared" si="3"/>
        <v>6</v>
      </c>
      <c r="Q19" s="81">
        <f t="shared" si="4"/>
        <v>1.5</v>
      </c>
      <c r="R19" s="44" t="str">
        <f t="shared" si="6"/>
        <v>ดี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2</v>
      </c>
      <c r="D20" s="39">
        <v>1</v>
      </c>
      <c r="E20" s="39">
        <v>1</v>
      </c>
      <c r="F20" s="39">
        <v>1</v>
      </c>
      <c r="G20" s="50">
        <f t="shared" si="1"/>
        <v>5</v>
      </c>
      <c r="H20" s="81">
        <f t="shared" si="2"/>
        <v>1.25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เด็กหญิงรัชนีกร ชำนาญจิตร</v>
      </c>
      <c r="L20" s="39">
        <v>2</v>
      </c>
      <c r="M20" s="39">
        <v>1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2</v>
      </c>
      <c r="D21" s="39">
        <v>1</v>
      </c>
      <c r="E21" s="39">
        <v>2</v>
      </c>
      <c r="F21" s="39">
        <v>1</v>
      </c>
      <c r="G21" s="50">
        <f t="shared" si="1"/>
        <v>6</v>
      </c>
      <c r="H21" s="81">
        <f t="shared" si="2"/>
        <v>1.5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เด็กหญิงวชิรญาณ์ สระกระโทก</v>
      </c>
      <c r="L21" s="39">
        <v>2</v>
      </c>
      <c r="M21" s="39">
        <v>2</v>
      </c>
      <c r="N21" s="39">
        <v>2</v>
      </c>
      <c r="O21" s="39">
        <v>2</v>
      </c>
      <c r="P21" s="50">
        <f t="shared" si="3"/>
        <v>8</v>
      </c>
      <c r="Q21" s="81">
        <f t="shared" si="4"/>
        <v>2</v>
      </c>
      <c r="R21" s="44" t="str">
        <f t="shared" si="6"/>
        <v>ดี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2</v>
      </c>
      <c r="D22" s="39">
        <v>1</v>
      </c>
      <c r="E22" s="39">
        <v>2</v>
      </c>
      <c r="F22" s="39">
        <v>1</v>
      </c>
      <c r="G22" s="50">
        <f t="shared" si="1"/>
        <v>6</v>
      </c>
      <c r="H22" s="81">
        <f t="shared" si="2"/>
        <v>1.5</v>
      </c>
      <c r="I22" s="44" t="str">
        <f t="shared" si="5"/>
        <v>ดี</v>
      </c>
      <c r="J22" s="39">
        <v>11</v>
      </c>
      <c r="K22" s="49" t="str">
        <f>ข้อมูลนักเรียน!B15</f>
        <v>เด็กชายศุภชัย  คำดี</v>
      </c>
      <c r="L22" s="39">
        <v>2</v>
      </c>
      <c r="M22" s="39">
        <v>2</v>
      </c>
      <c r="N22" s="39">
        <v>2</v>
      </c>
      <c r="O22" s="39">
        <v>2</v>
      </c>
      <c r="P22" s="50">
        <f t="shared" si="3"/>
        <v>8</v>
      </c>
      <c r="Q22" s="81">
        <f t="shared" si="4"/>
        <v>2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เด็กชายธีรพงษ์ สิงห์กระโทก</v>
      </c>
      <c r="L23" s="39">
        <v>2</v>
      </c>
      <c r="M23" s="39">
        <v>2</v>
      </c>
      <c r="N23" s="39">
        <v>1</v>
      </c>
      <c r="O23" s="39">
        <v>1</v>
      </c>
      <c r="P23" s="50">
        <f t="shared" si="3"/>
        <v>6</v>
      </c>
      <c r="Q23" s="81">
        <f t="shared" si="4"/>
        <v>1.5</v>
      </c>
      <c r="R23" s="44" t="str">
        <f t="shared" si="6"/>
        <v>ดี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เด็กชายณวพล ชำนาญจิตร</v>
      </c>
      <c r="L24" s="39">
        <v>2</v>
      </c>
      <c r="M24" s="39">
        <v>2</v>
      </c>
      <c r="N24" s="39">
        <v>1</v>
      </c>
      <c r="O24" s="39">
        <v>1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เด็กหญิงจันทัปปภา เกตุดอน</v>
      </c>
      <c r="L25" s="39">
        <v>2</v>
      </c>
      <c r="M25" s="39">
        <v>2</v>
      </c>
      <c r="N25" s="39">
        <v>1</v>
      </c>
      <c r="O25" s="39">
        <v>1</v>
      </c>
      <c r="P25" s="50">
        <f t="shared" si="3"/>
        <v>6</v>
      </c>
      <c r="Q25" s="81">
        <f t="shared" si="4"/>
        <v>1.5</v>
      </c>
      <c r="R25" s="44" t="str">
        <f t="shared" si="6"/>
        <v>ดี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39">
        <v>1</v>
      </c>
      <c r="E26" s="39">
        <v>2</v>
      </c>
      <c r="F26" s="39">
        <v>2</v>
      </c>
      <c r="G26" s="50">
        <f t="shared" si="1"/>
        <v>7</v>
      </c>
      <c r="H26" s="81">
        <f t="shared" si="2"/>
        <v>1.75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เด็กชายกิตติเจริญชัย หงษ์อ่อน</v>
      </c>
      <c r="L26" s="39">
        <v>2</v>
      </c>
      <c r="M26" s="39">
        <v>2</v>
      </c>
      <c r="N26" s="39">
        <v>2</v>
      </c>
      <c r="O26" s="39">
        <v>2</v>
      </c>
      <c r="P26" s="50">
        <f t="shared" si="3"/>
        <v>8</v>
      </c>
      <c r="Q26" s="81">
        <f t="shared" si="4"/>
        <v>2</v>
      </c>
      <c r="R26" s="44" t="str">
        <f t="shared" si="6"/>
        <v>ดี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2</v>
      </c>
      <c r="D27" s="39">
        <v>1</v>
      </c>
      <c r="E27" s="39">
        <v>2</v>
      </c>
      <c r="F27" s="39">
        <v>1</v>
      </c>
      <c r="G27" s="50">
        <f t="shared" si="1"/>
        <v>6</v>
      </c>
      <c r="H27" s="81">
        <f t="shared" si="2"/>
        <v>1.5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เด็กชายณรงค์ฤทธิ์  ล้อมกระโทก</v>
      </c>
      <c r="L27" s="39">
        <v>2</v>
      </c>
      <c r="M27" s="39">
        <v>2</v>
      </c>
      <c r="N27" s="39">
        <v>2</v>
      </c>
      <c r="O27" s="39">
        <v>2</v>
      </c>
      <c r="P27" s="50">
        <f t="shared" si="3"/>
        <v>8</v>
      </c>
      <c r="Q27" s="81">
        <f t="shared" si="4"/>
        <v>2</v>
      </c>
      <c r="R27" s="44" t="str">
        <f t="shared" si="6"/>
        <v>ดี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2</v>
      </c>
      <c r="D28" s="39">
        <v>1</v>
      </c>
      <c r="E28" s="39">
        <v>2</v>
      </c>
      <c r="F28" s="39">
        <v>1</v>
      </c>
      <c r="G28" s="50">
        <f t="shared" si="1"/>
        <v>6</v>
      </c>
      <c r="H28" s="81">
        <f t="shared" si="2"/>
        <v>1.5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เด็กหญิงณัฐนิกา  รังกระโทก</v>
      </c>
      <c r="L28" s="39">
        <v>2</v>
      </c>
      <c r="M28" s="39">
        <v>3</v>
      </c>
      <c r="N28" s="39">
        <v>2</v>
      </c>
      <c r="O28" s="39">
        <v>2</v>
      </c>
      <c r="P28" s="50">
        <f t="shared" si="3"/>
        <v>9</v>
      </c>
      <c r="Q28" s="81">
        <f t="shared" si="4"/>
        <v>2.25</v>
      </c>
      <c r="R28" s="44" t="str">
        <f t="shared" si="6"/>
        <v>ดี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เด็กชายพรเพชร  แสงดี</v>
      </c>
      <c r="L29" s="39">
        <v>2</v>
      </c>
      <c r="M29" s="39">
        <v>2</v>
      </c>
      <c r="N29" s="39">
        <v>1</v>
      </c>
      <c r="O29" s="39">
        <v>1</v>
      </c>
      <c r="P29" s="50">
        <f t="shared" si="3"/>
        <v>6</v>
      </c>
      <c r="Q29" s="81">
        <f t="shared" si="4"/>
        <v>1.5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3</v>
      </c>
      <c r="D30" s="39">
        <v>1</v>
      </c>
      <c r="E30" s="39">
        <v>2</v>
      </c>
      <c r="F30" s="39">
        <v>1</v>
      </c>
      <c r="G30" s="50">
        <f t="shared" si="1"/>
        <v>7</v>
      </c>
      <c r="H30" s="81">
        <f t="shared" si="2"/>
        <v>1.75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เด็กชายอภินัท  คำภูมี</v>
      </c>
      <c r="L30" s="39">
        <v>3</v>
      </c>
      <c r="M30" s="39">
        <v>3</v>
      </c>
      <c r="N30" s="39">
        <v>2</v>
      </c>
      <c r="O30" s="39">
        <v>3</v>
      </c>
      <c r="P30" s="50">
        <f t="shared" si="3"/>
        <v>11</v>
      </c>
      <c r="Q30" s="81">
        <f t="shared" si="4"/>
        <v>2.75</v>
      </c>
      <c r="R30" s="44" t="str">
        <f t="shared" si="6"/>
        <v>ดีเยี่ยม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เด็กหญิงอริสา  รสกระโทก</v>
      </c>
      <c r="L31" s="39">
        <v>2</v>
      </c>
      <c r="M31" s="39">
        <v>2</v>
      </c>
      <c r="N31" s="39">
        <v>1</v>
      </c>
      <c r="O31" s="39">
        <v>1</v>
      </c>
      <c r="P31" s="50">
        <f t="shared" si="3"/>
        <v>6</v>
      </c>
      <c r="Q31" s="81">
        <f t="shared" si="4"/>
        <v>1.5</v>
      </c>
      <c r="R31" s="44" t="str">
        <f t="shared" si="6"/>
        <v>ดี</v>
      </c>
    </row>
    <row r="32" spans="1:18" ht="27.75" customHeight="1" x14ac:dyDescent="0.55000000000000004">
      <c r="A32" s="39">
        <v>21</v>
      </c>
      <c r="B32" s="49">
        <f>ข้อมูลนักเรียน!B25</f>
        <v>0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/>
      <c r="L32" s="39"/>
      <c r="M32" s="39"/>
      <c r="N32" s="39"/>
      <c r="O32" s="39"/>
      <c r="P32" s="50"/>
      <c r="Q32" s="81"/>
      <c r="R32" s="44"/>
    </row>
    <row r="33" spans="1:18" ht="27.75" customHeight="1" x14ac:dyDescent="0.55000000000000004">
      <c r="A33" s="39">
        <v>22</v>
      </c>
      <c r="B33" s="49">
        <f>ข้อมูลนักเรียน!B26</f>
        <v>0</v>
      </c>
      <c r="C33" s="39">
        <v>2</v>
      </c>
      <c r="D33" s="39">
        <v>1</v>
      </c>
      <c r="E33" s="39">
        <v>2</v>
      </c>
      <c r="F33" s="39">
        <v>1</v>
      </c>
      <c r="G33" s="50">
        <f t="shared" si="1"/>
        <v>6</v>
      </c>
      <c r="H33" s="81">
        <f t="shared" si="2"/>
        <v>1.5</v>
      </c>
      <c r="I33" s="44" t="str">
        <f t="shared" si="5"/>
        <v>ดี</v>
      </c>
      <c r="J33" s="39">
        <v>22</v>
      </c>
      <c r="K33" s="49"/>
      <c r="L33" s="39"/>
      <c r="M33" s="39"/>
      <c r="N33" s="39"/>
      <c r="O33" s="39"/>
      <c r="P33" s="50"/>
      <c r="Q33" s="81"/>
      <c r="R33" s="44"/>
    </row>
    <row r="34" spans="1:18" ht="27.75" customHeight="1" x14ac:dyDescent="0.55000000000000004">
      <c r="A34" s="39">
        <v>23</v>
      </c>
      <c r="B34" s="49">
        <f>ข้อมูลนักเรียน!B27</f>
        <v>0</v>
      </c>
      <c r="C34" s="39">
        <v>1</v>
      </c>
      <c r="D34" s="39">
        <v>1</v>
      </c>
      <c r="E34" s="39">
        <v>1</v>
      </c>
      <c r="F34" s="39">
        <v>1</v>
      </c>
      <c r="G34" s="50">
        <f t="shared" si="1"/>
        <v>4</v>
      </c>
      <c r="H34" s="81">
        <f t="shared" si="2"/>
        <v>1</v>
      </c>
      <c r="I34" s="44" t="str">
        <f t="shared" si="5"/>
        <v>ผ่านเกณฑ์</v>
      </c>
      <c r="J34" s="39">
        <v>23</v>
      </c>
      <c r="K34" s="49"/>
      <c r="L34" s="39"/>
      <c r="M34" s="39"/>
      <c r="N34" s="39"/>
      <c r="O34" s="39"/>
      <c r="P34" s="50"/>
      <c r="Q34" s="81"/>
      <c r="R34" s="44"/>
    </row>
    <row r="35" spans="1:18" ht="27.75" customHeight="1" x14ac:dyDescent="0.55000000000000004">
      <c r="A35" s="39">
        <v>24</v>
      </c>
      <c r="B35" s="49">
        <f>ข้อมูลนักเรียน!B28</f>
        <v>0</v>
      </c>
      <c r="C35" s="39">
        <v>1</v>
      </c>
      <c r="D35" s="39">
        <v>1</v>
      </c>
      <c r="E35" s="39">
        <v>1</v>
      </c>
      <c r="F35" s="39">
        <v>1</v>
      </c>
      <c r="G35" s="50">
        <f t="shared" si="1"/>
        <v>4</v>
      </c>
      <c r="H35" s="81">
        <f t="shared" si="2"/>
        <v>1</v>
      </c>
      <c r="I35" s="44" t="str">
        <f t="shared" si="5"/>
        <v>ผ่านเกณฑ์</v>
      </c>
      <c r="J35" s="39">
        <v>24</v>
      </c>
      <c r="K35" s="49"/>
      <c r="L35" s="39"/>
      <c r="M35" s="39"/>
      <c r="N35" s="39"/>
      <c r="O35" s="39"/>
      <c r="P35" s="50"/>
      <c r="Q35" s="81"/>
      <c r="R35" s="44"/>
    </row>
    <row r="36" spans="1:18" ht="27.75" customHeight="1" x14ac:dyDescent="0.55000000000000004">
      <c r="A36" s="39">
        <v>25</v>
      </c>
      <c r="B36" s="49">
        <f>ข้อมูลนักเรียน!B29</f>
        <v>0</v>
      </c>
      <c r="C36" s="39">
        <v>1</v>
      </c>
      <c r="D36" s="39">
        <v>1</v>
      </c>
      <c r="E36" s="39">
        <v>1</v>
      </c>
      <c r="F36" s="39">
        <v>1</v>
      </c>
      <c r="G36" s="50">
        <f t="shared" si="1"/>
        <v>4</v>
      </c>
      <c r="H36" s="81">
        <f t="shared" si="2"/>
        <v>1</v>
      </c>
      <c r="I36" s="44" t="str">
        <f t="shared" si="5"/>
        <v>ผ่านเกณฑ์</v>
      </c>
      <c r="J36" s="39">
        <v>25</v>
      </c>
      <c r="K36" s="49"/>
      <c r="L36" s="39"/>
      <c r="M36" s="39"/>
      <c r="N36" s="39"/>
      <c r="O36" s="39"/>
      <c r="P36" s="50"/>
      <c r="Q36" s="81"/>
      <c r="R36" s="44"/>
    </row>
    <row r="37" spans="1:18" ht="27.75" customHeight="1" x14ac:dyDescent="0.55000000000000004">
      <c r="A37" s="39">
        <v>26</v>
      </c>
      <c r="B37" s="49">
        <f>ข้อมูลนักเรียน!B30</f>
        <v>0</v>
      </c>
      <c r="C37" s="39">
        <v>3</v>
      </c>
      <c r="D37" s="39">
        <v>1</v>
      </c>
      <c r="E37" s="39">
        <v>3</v>
      </c>
      <c r="F37" s="39">
        <v>1</v>
      </c>
      <c r="G37" s="50">
        <f t="shared" si="1"/>
        <v>8</v>
      </c>
      <c r="H37" s="81">
        <f t="shared" si="2"/>
        <v>2</v>
      </c>
      <c r="I37" s="44" t="str">
        <f t="shared" si="5"/>
        <v>ดี</v>
      </c>
      <c r="J37" s="39">
        <v>26</v>
      </c>
      <c r="K37" s="49"/>
      <c r="L37" s="39"/>
      <c r="M37" s="39"/>
      <c r="N37" s="39"/>
      <c r="O37" s="39"/>
      <c r="P37" s="50"/>
      <c r="Q37" s="81"/>
      <c r="R37" s="44"/>
    </row>
    <row r="38" spans="1:18" ht="27.75" customHeight="1" x14ac:dyDescent="0.55000000000000004">
      <c r="A38" s="39">
        <v>27</v>
      </c>
      <c r="B38" s="49">
        <f>ข้อมูลนักเรียน!B31</f>
        <v>0</v>
      </c>
      <c r="C38" s="39">
        <v>1</v>
      </c>
      <c r="D38" s="39">
        <v>1</v>
      </c>
      <c r="E38" s="39">
        <v>2</v>
      </c>
      <c r="F38" s="39">
        <v>1</v>
      </c>
      <c r="G38" s="50">
        <f t="shared" si="1"/>
        <v>5</v>
      </c>
      <c r="H38" s="81">
        <f t="shared" si="2"/>
        <v>1.25</v>
      </c>
      <c r="I38" s="44" t="str">
        <f t="shared" si="5"/>
        <v>ผ่านเกณฑ์</v>
      </c>
      <c r="J38" s="39">
        <v>27</v>
      </c>
      <c r="K38" s="49"/>
      <c r="L38" s="39"/>
      <c r="M38" s="39"/>
      <c r="N38" s="39"/>
      <c r="O38" s="39"/>
      <c r="P38" s="50"/>
      <c r="Q38" s="81"/>
      <c r="R38" s="44"/>
    </row>
    <row r="39" spans="1:18" ht="27.75" customHeight="1" x14ac:dyDescent="0.55000000000000004">
      <c r="A39" s="39">
        <v>28</v>
      </c>
      <c r="B39" s="49">
        <f>ข้อมูลนักเรียน!B32</f>
        <v>0</v>
      </c>
      <c r="C39" s="39">
        <v>2</v>
      </c>
      <c r="D39" s="39">
        <v>1</v>
      </c>
      <c r="E39" s="39">
        <v>2</v>
      </c>
      <c r="F39" s="39">
        <v>1</v>
      </c>
      <c r="G39" s="50">
        <f t="shared" si="1"/>
        <v>6</v>
      </c>
      <c r="H39" s="81">
        <f t="shared" si="2"/>
        <v>1.5</v>
      </c>
      <c r="I39" s="44" t="str">
        <f t="shared" si="5"/>
        <v>ดี</v>
      </c>
      <c r="J39" s="39">
        <v>28</v>
      </c>
      <c r="K39" s="49"/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>
        <f>ข้อมูลนักเรียน!B33</f>
        <v>0</v>
      </c>
      <c r="C40" s="39">
        <v>2</v>
      </c>
      <c r="D40" s="39">
        <v>1</v>
      </c>
      <c r="E40" s="39">
        <v>2</v>
      </c>
      <c r="F40" s="39">
        <v>1</v>
      </c>
      <c r="G40" s="50">
        <f t="shared" ref="G40:G41" si="7">SUM(C40:F40)</f>
        <v>6</v>
      </c>
      <c r="H40" s="81">
        <f t="shared" ref="H40:H41" si="8">AVERAGE(C40:F40)</f>
        <v>1.5</v>
      </c>
      <c r="I40" s="44" t="str">
        <f t="shared" ref="I40:I41" si="9">IF(H40&gt;=2.5,"ดีเยี่ยม",IF(H40&gt;=1.5,"ดี",IF(H40&gt;=1,"ผ่านเกณฑ์",IF(H40&gt;=0,"ไม่ผ่านเกณฑ์"))))</f>
        <v>ดี</v>
      </c>
      <c r="J40" s="39">
        <v>29</v>
      </c>
      <c r="K40" s="49"/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>
        <f>ข้อมูลนักเรียน!B34</f>
        <v>0</v>
      </c>
      <c r="C41" s="39">
        <v>3</v>
      </c>
      <c r="D41" s="39">
        <v>2</v>
      </c>
      <c r="E41" s="39">
        <v>3</v>
      </c>
      <c r="F41" s="39">
        <v>2</v>
      </c>
      <c r="G41" s="50">
        <f t="shared" si="7"/>
        <v>10</v>
      </c>
      <c r="H41" s="81">
        <f t="shared" si="8"/>
        <v>2.5</v>
      </c>
      <c r="I41" s="44" t="str">
        <f t="shared" si="9"/>
        <v>ดีเยี่ยม</v>
      </c>
      <c r="J41" s="39">
        <v>30</v>
      </c>
      <c r="K41" s="49"/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>
        <f>ข้อมูลนักเรียน!B35</f>
        <v>0</v>
      </c>
      <c r="C42" s="39">
        <v>1</v>
      </c>
      <c r="D42" s="39">
        <v>1</v>
      </c>
      <c r="E42" s="39">
        <v>1</v>
      </c>
      <c r="F42" s="39">
        <v>1</v>
      </c>
      <c r="G42" s="50">
        <f t="shared" si="1"/>
        <v>4</v>
      </c>
      <c r="H42" s="81">
        <f t="shared" si="2"/>
        <v>1</v>
      </c>
      <c r="I42" s="44" t="str">
        <f t="shared" si="5"/>
        <v>ผ่านเกณฑ์</v>
      </c>
      <c r="J42" s="39">
        <v>31</v>
      </c>
      <c r="K42" s="49"/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39">
        <v>1</v>
      </c>
      <c r="E43" s="39">
        <v>1</v>
      </c>
      <c r="F43" s="39">
        <v>1</v>
      </c>
      <c r="G43" s="50">
        <f t="shared" si="1"/>
        <v>4</v>
      </c>
      <c r="H43" s="81">
        <f t="shared" si="2"/>
        <v>1</v>
      </c>
      <c r="I43" s="44" t="str">
        <f t="shared" si="5"/>
        <v>ผ่านเกณฑ์</v>
      </c>
      <c r="J43" s="39">
        <v>32</v>
      </c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1.390625</v>
      </c>
      <c r="H44" s="170"/>
      <c r="I44" s="170"/>
      <c r="J44" s="170" t="s">
        <v>58</v>
      </c>
      <c r="K44" s="170"/>
      <c r="L44" s="170"/>
      <c r="M44" s="170"/>
      <c r="N44" s="170"/>
      <c r="O44" s="170"/>
      <c r="P44" s="171">
        <f>AVERAGE(Q12:Q43)</f>
        <v>1.8</v>
      </c>
      <c r="Q44" s="170"/>
      <c r="R44" s="170"/>
    </row>
    <row r="45" spans="1:18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  <c r="J45" s="172" t="s">
        <v>46</v>
      </c>
      <c r="K45" s="172"/>
      <c r="L45" s="172"/>
      <c r="M45" s="172"/>
      <c r="N45" s="172"/>
      <c r="O45" s="172"/>
      <c r="P45" s="172" t="str">
        <f>IF(P44&gt;=2.5,"ดีเยี่ยม",IF(P44&gt;=1.5,"ดี",IF(P44&gt;=1,"ผ่านเกณฑ์",IF(P44&gt;=0,"ไม่ผ่านเกณฑ์"))))</f>
        <v>ดี</v>
      </c>
      <c r="Q45" s="172"/>
      <c r="R45" s="172"/>
    </row>
    <row r="46" spans="1:18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1</v>
      </c>
      <c r="J46" s="62"/>
      <c r="K46" s="62"/>
      <c r="L46" s="62"/>
      <c r="M46" s="62"/>
      <c r="N46" s="62"/>
      <c r="O46" s="169" t="s">
        <v>49</v>
      </c>
      <c r="P46" s="169"/>
      <c r="Q46" s="169"/>
      <c r="R46" s="57">
        <f>COUNTIF(R12:R43,I54)</f>
        <v>4</v>
      </c>
    </row>
    <row r="47" spans="1:18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14</v>
      </c>
      <c r="J47" s="62"/>
      <c r="K47" s="62"/>
      <c r="L47" s="62"/>
      <c r="M47" s="62"/>
      <c r="N47" s="62"/>
      <c r="O47" s="169" t="s">
        <v>51</v>
      </c>
      <c r="P47" s="169"/>
      <c r="Q47" s="169"/>
      <c r="R47" s="57">
        <f>COUNTIF(R12:R43,I55)</f>
        <v>12</v>
      </c>
    </row>
    <row r="48" spans="1:18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17</v>
      </c>
      <c r="J48" s="62"/>
      <c r="K48" s="62"/>
      <c r="L48" s="62"/>
      <c r="M48" s="62"/>
      <c r="N48" s="62"/>
      <c r="O48" s="169" t="s">
        <v>53</v>
      </c>
      <c r="P48" s="169"/>
      <c r="Q48" s="169"/>
      <c r="R48" s="57">
        <f>COUNTIF(R12:R43,I56)</f>
        <v>4</v>
      </c>
    </row>
    <row r="49" spans="1:18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  <c r="J49" s="62"/>
      <c r="K49" s="62"/>
      <c r="L49" s="62"/>
      <c r="M49" s="62"/>
      <c r="N49" s="62"/>
      <c r="O49" s="169" t="s">
        <v>55</v>
      </c>
      <c r="P49" s="169"/>
      <c r="Q49" s="169"/>
      <c r="R49" s="57">
        <f>COUNTIF(R12:R43,I57)</f>
        <v>0</v>
      </c>
    </row>
    <row r="51" spans="1:18" x14ac:dyDescent="0.55000000000000004">
      <c r="B51" s="173" t="s">
        <v>59</v>
      </c>
      <c r="C51" s="173"/>
      <c r="F51" s="173" t="s">
        <v>59</v>
      </c>
      <c r="G51" s="173"/>
      <c r="H51" s="173"/>
      <c r="K51" s="173" t="s">
        <v>59</v>
      </c>
      <c r="L51" s="173"/>
      <c r="O51" s="173" t="s">
        <v>59</v>
      </c>
      <c r="P51" s="173"/>
      <c r="Q51" s="173"/>
    </row>
    <row r="52" spans="1:18" x14ac:dyDescent="0.55000000000000004">
      <c r="B52" s="128" t="str">
        <f>ข้อมูลพื้นฐาน!D8</f>
        <v>(นางภัทรจิดาภา  กินนารี)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  <c r="K52" s="128" t="str">
        <f>ข้อมูลพื้นฐาน!D8</f>
        <v>(นางภัทรจิดาภา  กินนารี)</v>
      </c>
      <c r="L52" s="128"/>
      <c r="O52" s="128" t="str">
        <f>ข้อมูลพื้นฐาน!D10</f>
        <v>(นายสุนันท์  จงใจกลาง)</v>
      </c>
      <c r="P52" s="128"/>
      <c r="Q52" s="128"/>
    </row>
    <row r="53" spans="1:18" x14ac:dyDescent="0.55000000000000004">
      <c r="B53" s="128" t="s">
        <v>20</v>
      </c>
      <c r="C53" s="128"/>
      <c r="F53" s="128" t="s">
        <v>23</v>
      </c>
      <c r="G53" s="128"/>
      <c r="H53" s="128"/>
      <c r="K53" s="128" t="s">
        <v>20</v>
      </c>
      <c r="L53" s="128"/>
      <c r="O53" s="128" t="s">
        <v>23</v>
      </c>
      <c r="P53" s="128"/>
      <c r="Q53" s="128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A1:I1"/>
    <mergeCell ref="J1:R1"/>
    <mergeCell ref="A2:C2"/>
    <mergeCell ref="D2:E2"/>
    <mergeCell ref="F2:I2"/>
    <mergeCell ref="J2:L2"/>
    <mergeCell ref="M2:N2"/>
    <mergeCell ref="O2:R2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45:F45"/>
    <mergeCell ref="G45:I45"/>
    <mergeCell ref="J45:O45"/>
    <mergeCell ref="P45:R45"/>
    <mergeCell ref="F46:H46"/>
    <mergeCell ref="O46:Q46"/>
    <mergeCell ref="F47:H47"/>
    <mergeCell ref="O47:Q47"/>
    <mergeCell ref="F48:H48"/>
    <mergeCell ref="O48:Q48"/>
    <mergeCell ref="F49:H49"/>
    <mergeCell ref="O49:Q49"/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</mergeCells>
  <pageMargins left="0.86614173228346458" right="0.55118110236220474" top="0.49" bottom="0.51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R57"/>
  <sheetViews>
    <sheetView view="pageBreakPreview" topLeftCell="A27" zoomScale="60" zoomScaleNormal="100" workbookViewId="0">
      <selection activeCell="E34" sqref="E34"/>
    </sheetView>
  </sheetViews>
  <sheetFormatPr defaultRowHeight="24" x14ac:dyDescent="0.55000000000000004"/>
  <cols>
    <col min="1" max="1" width="5.625" style="1" customWidth="1"/>
    <col min="2" max="2" width="31.25" style="1" customWidth="1"/>
    <col min="3" max="6" width="12.375" style="1" customWidth="1"/>
    <col min="7" max="7" width="11" style="1" customWidth="1"/>
    <col min="8" max="8" width="12.375" style="2" customWidth="1"/>
    <col min="9" max="9" width="13.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  <c r="I1" s="174"/>
    </row>
    <row r="2" spans="1:18" x14ac:dyDescent="0.2">
      <c r="A2" s="75"/>
      <c r="B2" s="174" t="str">
        <f>ข้อมูลพื้นฐาน!D4</f>
        <v>ชั้นประถมศึกษาปีที่ 1</v>
      </c>
      <c r="C2" s="174"/>
      <c r="D2" s="174"/>
      <c r="E2" s="174" t="str">
        <f>ข้อมูลพื้นฐาน!D6</f>
        <v>ปีการศึกษา 2565</v>
      </c>
      <c r="F2" s="174"/>
      <c r="G2" s="174"/>
      <c r="H2" s="75"/>
      <c r="I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</row>
    <row r="4" spans="1:18" x14ac:dyDescent="0.2">
      <c r="A4" s="178" t="s">
        <v>113</v>
      </c>
      <c r="B4" s="178"/>
      <c r="C4" s="178"/>
      <c r="D4" s="178"/>
      <c r="E4" s="178"/>
      <c r="F4" s="178"/>
      <c r="G4" s="178"/>
      <c r="H4" s="178"/>
      <c r="I4" s="178"/>
    </row>
    <row r="5" spans="1:18" x14ac:dyDescent="0.2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7.6" customHeight="1" x14ac:dyDescent="0.2">
      <c r="A6" s="145" t="s">
        <v>43</v>
      </c>
      <c r="B6" s="146" t="s">
        <v>27</v>
      </c>
      <c r="C6" s="139" t="s">
        <v>115</v>
      </c>
      <c r="D6" s="139" t="s">
        <v>116</v>
      </c>
      <c r="E6" s="139" t="s">
        <v>117</v>
      </c>
      <c r="F6" s="139" t="s">
        <v>118</v>
      </c>
      <c r="G6" s="136" t="s">
        <v>44</v>
      </c>
      <c r="H6" s="137" t="s">
        <v>45</v>
      </c>
      <c r="I6" s="138" t="s">
        <v>46</v>
      </c>
    </row>
    <row r="7" spans="1:18" ht="27.6" customHeight="1" x14ac:dyDescent="0.2">
      <c r="A7" s="145"/>
      <c r="B7" s="146"/>
      <c r="C7" s="139"/>
      <c r="D7" s="139"/>
      <c r="E7" s="139"/>
      <c r="F7" s="139"/>
      <c r="G7" s="136"/>
      <c r="H7" s="137"/>
      <c r="I7" s="138"/>
    </row>
    <row r="8" spans="1:18" ht="27.6" customHeight="1" x14ac:dyDescent="0.2">
      <c r="A8" s="145"/>
      <c r="B8" s="146"/>
      <c r="C8" s="139"/>
      <c r="D8" s="139"/>
      <c r="E8" s="139"/>
      <c r="F8" s="139"/>
      <c r="G8" s="136"/>
      <c r="H8" s="137"/>
      <c r="I8" s="138"/>
    </row>
    <row r="9" spans="1:18" ht="27.6" customHeight="1" x14ac:dyDescent="0.2">
      <c r="A9" s="145"/>
      <c r="B9" s="146"/>
      <c r="C9" s="139"/>
      <c r="D9" s="139"/>
      <c r="E9" s="139"/>
      <c r="F9" s="139"/>
      <c r="G9" s="136"/>
      <c r="H9" s="137"/>
      <c r="I9" s="138"/>
    </row>
    <row r="10" spans="1:18" ht="27.6" customHeight="1" x14ac:dyDescent="0.2">
      <c r="A10" s="145"/>
      <c r="B10" s="146"/>
      <c r="C10" s="139"/>
      <c r="D10" s="139"/>
      <c r="E10" s="139"/>
      <c r="F10" s="139"/>
      <c r="G10" s="136"/>
      <c r="H10" s="137"/>
      <c r="I10" s="138"/>
    </row>
    <row r="11" spans="1:18" ht="27.6" customHeight="1" x14ac:dyDescent="0.2">
      <c r="A11" s="145"/>
      <c r="B11" s="146"/>
      <c r="C11" s="139"/>
      <c r="D11" s="139"/>
      <c r="E11" s="139"/>
      <c r="F11" s="139"/>
      <c r="G11" s="136"/>
      <c r="H11" s="137"/>
      <c r="I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5 ตัวชี้วัดข้อที 1'!C12+'สมรรถนะที่ 5 ตัวชี้วัดข้อที 1'!L12)/2</f>
        <v>1.5</v>
      </c>
      <c r="D12" s="39">
        <f>('สมรรถนะที่ 5 ตัวชี้วัดข้อที 1'!D12+'สมรรถนะที่ 5 ตัวชี้วัดข้อที 1'!M12)/2</f>
        <v>1</v>
      </c>
      <c r="E12" s="39">
        <f>('สมรรถนะที่ 5 ตัวชี้วัดข้อที 1'!E12+'สมรรถนะที่ 5 ตัวชี้วัดข้อที 1'!N12)/2</f>
        <v>1</v>
      </c>
      <c r="F12" s="39">
        <f>('สมรรถนะที่ 5 ตัวชี้วัดข้อที 1'!F12+'สมรรถนะที่ 5 ตัวชี้วัดข้อที 1'!O12)/2</f>
        <v>1</v>
      </c>
      <c r="G12" s="50">
        <f>('สมรรถนะที่ 5 ตัวชี้วัดข้อที 1'!G12+'สมรรถนะที่ 5 ตัวชี้วัดข้อที 1'!P12)/2</f>
        <v>4.5</v>
      </c>
      <c r="H12" s="81">
        <f>('สมรรถนะที่ 5 ตัวชี้วัดข้อที 1'!H12+'สมรรถนะที่ 5 ตัวชี้วัดข้อที 1'!Q12)/2</f>
        <v>1.125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5 ตัวชี้วัดข้อที 1'!C13+'สมรรถนะที่ 5 ตัวชี้วัดข้อที 1'!L13)/2</f>
        <v>1.5</v>
      </c>
      <c r="D13" s="39">
        <f>('สมรรถนะที่ 5 ตัวชี้วัดข้อที 1'!D13+'สมรรถนะที่ 5 ตัวชี้วัดข้อที 1'!M13)/2</f>
        <v>1</v>
      </c>
      <c r="E13" s="39">
        <f>('สมรรถนะที่ 5 ตัวชี้วัดข้อที 1'!E13+'สมรรถนะที่ 5 ตัวชี้วัดข้อที 1'!N13)/2</f>
        <v>1</v>
      </c>
      <c r="F13" s="39">
        <f>('สมรรถนะที่ 5 ตัวชี้วัดข้อที 1'!F13+'สมรรถนะที่ 5 ตัวชี้วัดข้อที 1'!O13)/2</f>
        <v>1</v>
      </c>
      <c r="G13" s="50">
        <f>('สมรรถนะที่ 5 ตัวชี้วัดข้อที 1'!G13+'สมรรถนะที่ 5 ตัวชี้วัดข้อที 1'!P13)/2</f>
        <v>4.5</v>
      </c>
      <c r="H13" s="81">
        <f>('สมรรถนะที่ 5 ตัวชี้วัดข้อที 1'!H13+'สมรรถนะที่ 5 ตัวชี้วัดข้อที 1'!Q13)/2</f>
        <v>1.125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5 ตัวชี้วัดข้อที 1'!C14+'สมรรถนะที่ 5 ตัวชี้วัดข้อที 1'!L14)/2</f>
        <v>2</v>
      </c>
      <c r="D14" s="39">
        <f>('สมรรถนะที่ 5 ตัวชี้วัดข้อที 1'!D14+'สมรรถนะที่ 5 ตัวชี้วัดข้อที 1'!M14)/2</f>
        <v>2.5</v>
      </c>
      <c r="E14" s="39">
        <f>('สมรรถนะที่ 5 ตัวชี้วัดข้อที 1'!E14+'สมรรถนะที่ 5 ตัวชี้วัดข้อที 1'!N14)/2</f>
        <v>2</v>
      </c>
      <c r="F14" s="39">
        <f>('สมรรถนะที่ 5 ตัวชี้วัดข้อที 1'!F14+'สมรรถนะที่ 5 ตัวชี้วัดข้อที 1'!O14)/2</f>
        <v>3</v>
      </c>
      <c r="G14" s="50">
        <f>('สมรรถนะที่ 5 ตัวชี้วัดข้อที 1'!G14+'สมรรถนะที่ 5 ตัวชี้วัดข้อที 1'!P14)/2</f>
        <v>9.5</v>
      </c>
      <c r="H14" s="81">
        <f>('สมรรถนะที่ 5 ตัวชี้วัดข้อที 1'!H14+'สมรรถนะที่ 5 ตัวชี้วัดข้อที 1'!Q14)/2</f>
        <v>2.375</v>
      </c>
      <c r="I14" s="44" t="str">
        <f t="shared" ref="I14:I43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5 ตัวชี้วัดข้อที 1'!C15+'สมรรถนะที่ 5 ตัวชี้วัดข้อที 1'!L15)/2</f>
        <v>2</v>
      </c>
      <c r="D15" s="39">
        <f>('สมรรถนะที่ 5 ตัวชี้วัดข้อที 1'!D15+'สมรรถนะที่ 5 ตัวชี้วัดข้อที 1'!M15)/2</f>
        <v>2.5</v>
      </c>
      <c r="E15" s="39">
        <f>('สมรรถนะที่ 5 ตัวชี้วัดข้อที 1'!E15+'สมรรถนะที่ 5 ตัวชี้วัดข้อที 1'!N15)/2</f>
        <v>2</v>
      </c>
      <c r="F15" s="39">
        <f>('สมรรถนะที่ 5 ตัวชี้วัดข้อที 1'!F15+'สมรรถนะที่ 5 ตัวชี้วัดข้อที 1'!O15)/2</f>
        <v>3</v>
      </c>
      <c r="G15" s="50">
        <f>('สมรรถนะที่ 5 ตัวชี้วัดข้อที 1'!G15+'สมรรถนะที่ 5 ตัวชี้วัดข้อที 1'!P15)/2</f>
        <v>9.5</v>
      </c>
      <c r="H15" s="81">
        <f>('สมรรถนะที่ 5 ตัวชี้วัดข้อที 1'!H15+'สมรรถนะที่ 5 ตัวชี้วัดข้อที 1'!Q15)/2</f>
        <v>2.375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5 ตัวชี้วัดข้อที 1'!C16+'สมรรถนะที่ 5 ตัวชี้วัดข้อที 1'!L16)/2</f>
        <v>2</v>
      </c>
      <c r="D16" s="39">
        <f>('สมรรถนะที่ 5 ตัวชี้วัดข้อที 1'!D16+'สมรรถนะที่ 5 ตัวชี้วัดข้อที 1'!M16)/2</f>
        <v>2.5</v>
      </c>
      <c r="E16" s="39">
        <f>('สมรรถนะที่ 5 ตัวชี้วัดข้อที 1'!E16+'สมรรถนะที่ 5 ตัวชี้วัดข้อที 1'!N16)/2</f>
        <v>2</v>
      </c>
      <c r="F16" s="39">
        <f>('สมรรถนะที่ 5 ตัวชี้วัดข้อที 1'!F16+'สมรรถนะที่ 5 ตัวชี้วัดข้อที 1'!O16)/2</f>
        <v>3</v>
      </c>
      <c r="G16" s="50">
        <f>('สมรรถนะที่ 5 ตัวชี้วัดข้อที 1'!G16+'สมรรถนะที่ 5 ตัวชี้วัดข้อที 1'!P16)/2</f>
        <v>9.5</v>
      </c>
      <c r="H16" s="81">
        <f>('สมรรถนะที่ 5 ตัวชี้วัดข้อที 1'!H16+'สมรรถนะที่ 5 ตัวชี้วัดข้อที 1'!Q16)/2</f>
        <v>2.375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5 ตัวชี้วัดข้อที 1'!C17+'สมรรถนะที่ 5 ตัวชี้วัดข้อที 1'!L17)/2</f>
        <v>1.5</v>
      </c>
      <c r="D17" s="39">
        <f>('สมรรถนะที่ 5 ตัวชี้วัดข้อที 1'!D17+'สมรรถนะที่ 5 ตัวชี้วัดข้อที 1'!M17)/2</f>
        <v>1.5</v>
      </c>
      <c r="E17" s="39">
        <f>('สมรรถนะที่ 5 ตัวชี้วัดข้อที 1'!E17+'สมรรถนะที่ 5 ตัวชี้วัดข้อที 1'!N17)/2</f>
        <v>1</v>
      </c>
      <c r="F17" s="39">
        <f>('สมรรถนะที่ 5 ตัวชี้วัดข้อที 1'!F17+'สมรรถนะที่ 5 ตัวชี้วัดข้อที 1'!O17)/2</f>
        <v>1</v>
      </c>
      <c r="G17" s="50">
        <f>('สมรรถนะที่ 5 ตัวชี้วัดข้อที 1'!G17+'สมรรถนะที่ 5 ตัวชี้วัดข้อที 1'!P17)/2</f>
        <v>5</v>
      </c>
      <c r="H17" s="81">
        <f>('สมรรถนะที่ 5 ตัวชี้วัดข้อที 1'!H17+'สมรรถนะที่ 5 ตัวชี้วัดข้อที 1'!Q17)/2</f>
        <v>1.25</v>
      </c>
      <c r="I17" s="44" t="str">
        <f t="shared" si="0"/>
        <v>ผ่านเกณฑ์</v>
      </c>
    </row>
    <row r="18" spans="1:9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5 ตัวชี้วัดข้อที 1'!C18+'สมรรถนะที่ 5 ตัวชี้วัดข้อที 1'!L18)/2</f>
        <v>2</v>
      </c>
      <c r="D18" s="39">
        <f>('สมรรถนะที่ 5 ตัวชี้วัดข้อที 1'!D18+'สมรรถนะที่ 5 ตัวชี้วัดข้อที 1'!M18)/2</f>
        <v>1</v>
      </c>
      <c r="E18" s="39">
        <f>('สมรรถนะที่ 5 ตัวชี้วัดข้อที 1'!E18+'สมรรถนะที่ 5 ตัวชี้วัดข้อที 1'!N18)/2</f>
        <v>1</v>
      </c>
      <c r="F18" s="39">
        <f>('สมรรถนะที่ 5 ตัวชี้วัดข้อที 1'!F18+'สมรรถนะที่ 5 ตัวชี้วัดข้อที 1'!O18)/2</f>
        <v>1</v>
      </c>
      <c r="G18" s="50">
        <f>('สมรรถนะที่ 5 ตัวชี้วัดข้อที 1'!G18+'สมรรถนะที่ 5 ตัวชี้วัดข้อที 1'!P18)/2</f>
        <v>5</v>
      </c>
      <c r="H18" s="81">
        <f>('สมรรถนะที่ 5 ตัวชี้วัดข้อที 1'!H18+'สมรรถนะที่ 5 ตัวชี้วัดข้อที 1'!Q18)/2</f>
        <v>1.25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5 ตัวชี้วัดข้อที 1'!C19+'สมรรถนะที่ 5 ตัวชี้วัดข้อที 1'!L19)/2</f>
        <v>1.5</v>
      </c>
      <c r="D19" s="39">
        <f>('สมรรถนะที่ 5 ตัวชี้วัดข้อที 1'!D19+'สมรรถนะที่ 5 ตัวชี้วัดข้อที 1'!M19)/2</f>
        <v>1.5</v>
      </c>
      <c r="E19" s="39">
        <f>('สมรรถนะที่ 5 ตัวชี้วัดข้อที 1'!E19+'สมรรถนะที่ 5 ตัวชี้วัดข้อที 1'!N19)/2</f>
        <v>1</v>
      </c>
      <c r="F19" s="39">
        <f>('สมรรถนะที่ 5 ตัวชี้วัดข้อที 1'!F19+'สมรรถนะที่ 5 ตัวชี้วัดข้อที 1'!O19)/2</f>
        <v>1</v>
      </c>
      <c r="G19" s="50">
        <f>('สมรรถนะที่ 5 ตัวชี้วัดข้อที 1'!G19+'สมรรถนะที่ 5 ตัวชี้วัดข้อที 1'!P19)/2</f>
        <v>5</v>
      </c>
      <c r="H19" s="81">
        <f>('สมรรถนะที่ 5 ตัวชี้วัดข้อที 1'!H19+'สมรรถนะที่ 5 ตัวชี้วัดข้อที 1'!Q19)/2</f>
        <v>1.25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5 ตัวชี้วัดข้อที 1'!C20+'สมรรถนะที่ 5 ตัวชี้วัดข้อที 1'!L20)/2</f>
        <v>2</v>
      </c>
      <c r="D20" s="39">
        <f>('สมรรถนะที่ 5 ตัวชี้วัดข้อที 1'!D20+'สมรรถนะที่ 5 ตัวชี้วัดข้อที 1'!M20)/2</f>
        <v>1</v>
      </c>
      <c r="E20" s="39">
        <f>('สมรรถนะที่ 5 ตัวชี้วัดข้อที 1'!E20+'สมรรถนะที่ 5 ตัวชี้วัดข้อที 1'!N20)/2</f>
        <v>1</v>
      </c>
      <c r="F20" s="39">
        <f>('สมรรถนะที่ 5 ตัวชี้วัดข้อที 1'!F20+'สมรรถนะที่ 5 ตัวชี้วัดข้อที 1'!O20)/2</f>
        <v>1</v>
      </c>
      <c r="G20" s="50">
        <f>('สมรรถนะที่ 5 ตัวชี้วัดข้อที 1'!G20+'สมรรถนะที่ 5 ตัวชี้วัดข้อที 1'!P20)/2</f>
        <v>5</v>
      </c>
      <c r="H20" s="81">
        <f>('สมรรถนะที่ 5 ตัวชี้วัดข้อที 1'!H20+'สมรรถนะที่ 5 ตัวชี้วัดข้อที 1'!Q20)/2</f>
        <v>1.25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5 ตัวชี้วัดข้อที 1'!C21+'สมรรถนะที่ 5 ตัวชี้วัดข้อที 1'!L21)/2</f>
        <v>2</v>
      </c>
      <c r="D21" s="39">
        <f>('สมรรถนะที่ 5 ตัวชี้วัดข้อที 1'!D21+'สมรรถนะที่ 5 ตัวชี้วัดข้อที 1'!M21)/2</f>
        <v>1.5</v>
      </c>
      <c r="E21" s="39">
        <f>('สมรรถนะที่ 5 ตัวชี้วัดข้อที 1'!E21+'สมรรถนะที่ 5 ตัวชี้วัดข้อที 1'!N21)/2</f>
        <v>2</v>
      </c>
      <c r="F21" s="39">
        <f>('สมรรถนะที่ 5 ตัวชี้วัดข้อที 1'!F21+'สมรรถนะที่ 5 ตัวชี้วัดข้อที 1'!O21)/2</f>
        <v>1.5</v>
      </c>
      <c r="G21" s="50">
        <f>('สมรรถนะที่ 5 ตัวชี้วัดข้อที 1'!G21+'สมรรถนะที่ 5 ตัวชี้วัดข้อที 1'!P21)/2</f>
        <v>7</v>
      </c>
      <c r="H21" s="81">
        <f>('สมรรถนะที่ 5 ตัวชี้วัดข้อที 1'!H21+'สมรรถนะที่ 5 ตัวชี้วัดข้อที 1'!Q21)/2</f>
        <v>1.75</v>
      </c>
      <c r="I21" s="44" t="str">
        <f t="shared" si="0"/>
        <v>ดี</v>
      </c>
    </row>
    <row r="22" spans="1:9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5 ตัวชี้วัดข้อที 1'!C22+'สมรรถนะที่ 5 ตัวชี้วัดข้อที 1'!L22)/2</f>
        <v>2</v>
      </c>
      <c r="D22" s="39">
        <f>('สมรรถนะที่ 5 ตัวชี้วัดข้อที 1'!D22+'สมรรถนะที่ 5 ตัวชี้วัดข้อที 1'!M22)/2</f>
        <v>1.5</v>
      </c>
      <c r="E22" s="39">
        <f>('สมรรถนะที่ 5 ตัวชี้วัดข้อที 1'!E22+'สมรรถนะที่ 5 ตัวชี้วัดข้อที 1'!N22)/2</f>
        <v>2</v>
      </c>
      <c r="F22" s="39">
        <f>('สมรรถนะที่ 5 ตัวชี้วัดข้อที 1'!F22+'สมรรถนะที่ 5 ตัวชี้วัดข้อที 1'!O22)/2</f>
        <v>1.5</v>
      </c>
      <c r="G22" s="50">
        <f>('สมรรถนะที่ 5 ตัวชี้วัดข้อที 1'!G22+'สมรรถนะที่ 5 ตัวชี้วัดข้อที 1'!P22)/2</f>
        <v>7</v>
      </c>
      <c r="H22" s="81">
        <f>('สมรรถนะที่ 5 ตัวชี้วัดข้อที 1'!H22+'สมรรถนะที่ 5 ตัวชี้วัดข้อที 1'!Q22)/2</f>
        <v>1.75</v>
      </c>
      <c r="I22" s="44" t="str">
        <f t="shared" si="0"/>
        <v>ดี</v>
      </c>
    </row>
    <row r="23" spans="1:9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5 ตัวชี้วัดข้อที 1'!C23+'สมรรถนะที่ 5 ตัวชี้วัดข้อที 1'!L23)/2</f>
        <v>1.5</v>
      </c>
      <c r="D23" s="39">
        <f>('สมรรถนะที่ 5 ตัวชี้วัดข้อที 1'!D23+'สมรรถนะที่ 5 ตัวชี้วัดข้อที 1'!M23)/2</f>
        <v>1.5</v>
      </c>
      <c r="E23" s="39">
        <f>('สมรรถนะที่ 5 ตัวชี้วัดข้อที 1'!E23+'สมรรถนะที่ 5 ตัวชี้วัดข้อที 1'!N23)/2</f>
        <v>1</v>
      </c>
      <c r="F23" s="39">
        <f>('สมรรถนะที่ 5 ตัวชี้วัดข้อที 1'!F23+'สมรรถนะที่ 5 ตัวชี้วัดข้อที 1'!O23)/2</f>
        <v>1</v>
      </c>
      <c r="G23" s="50">
        <f>('สมรรถนะที่ 5 ตัวชี้วัดข้อที 1'!G23+'สมรรถนะที่ 5 ตัวชี้วัดข้อที 1'!P23)/2</f>
        <v>5</v>
      </c>
      <c r="H23" s="81">
        <f>('สมรรถนะที่ 5 ตัวชี้วัดข้อที 1'!H23+'สมรรถนะที่ 5 ตัวชี้วัดข้อที 1'!Q23)/2</f>
        <v>1.25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5 ตัวชี้วัดข้อที 1'!C24+'สมรรถนะที่ 5 ตัวชี้วัดข้อที 1'!L24)/2</f>
        <v>1.5</v>
      </c>
      <c r="D24" s="39">
        <f>('สมรรถนะที่ 5 ตัวชี้วัดข้อที 1'!D24+'สมรรถนะที่ 5 ตัวชี้วัดข้อที 1'!M24)/2</f>
        <v>1.5</v>
      </c>
      <c r="E24" s="39">
        <f>('สมรรถนะที่ 5 ตัวชี้วัดข้อที 1'!E24+'สมรรถนะที่ 5 ตัวชี้วัดข้อที 1'!N24)/2</f>
        <v>1</v>
      </c>
      <c r="F24" s="39">
        <f>('สมรรถนะที่ 5 ตัวชี้วัดข้อที 1'!F24+'สมรรถนะที่ 5 ตัวชี้วัดข้อที 1'!O24)/2</f>
        <v>1</v>
      </c>
      <c r="G24" s="50">
        <f>('สมรรถนะที่ 5 ตัวชี้วัดข้อที 1'!G24+'สมรรถนะที่ 5 ตัวชี้วัดข้อที 1'!P24)/2</f>
        <v>5</v>
      </c>
      <c r="H24" s="81">
        <f>('สมรรถนะที่ 5 ตัวชี้วัดข้อที 1'!H24+'สมรรถนะที่ 5 ตัวชี้วัดข้อที 1'!Q24)/2</f>
        <v>1.25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5 ตัวชี้วัดข้อที 1'!C25+'สมรรถนะที่ 5 ตัวชี้วัดข้อที 1'!L25)/2</f>
        <v>1.5</v>
      </c>
      <c r="D25" s="39">
        <f>('สมรรถนะที่ 5 ตัวชี้วัดข้อที 1'!D25+'สมรรถนะที่ 5 ตัวชี้วัดข้อที 1'!M25)/2</f>
        <v>1.5</v>
      </c>
      <c r="E25" s="39">
        <f>('สมรรถนะที่ 5 ตัวชี้วัดข้อที 1'!E25+'สมรรถนะที่ 5 ตัวชี้วัดข้อที 1'!N25)/2</f>
        <v>1</v>
      </c>
      <c r="F25" s="39">
        <f>('สมรรถนะที่ 5 ตัวชี้วัดข้อที 1'!F25+'สมรรถนะที่ 5 ตัวชี้วัดข้อที 1'!O25)/2</f>
        <v>1</v>
      </c>
      <c r="G25" s="50">
        <f>('สมรรถนะที่ 5 ตัวชี้วัดข้อที 1'!G25+'สมรรถนะที่ 5 ตัวชี้วัดข้อที 1'!P25)/2</f>
        <v>5</v>
      </c>
      <c r="H25" s="81">
        <f>('สมรรถนะที่ 5 ตัวชี้วัดข้อที 1'!H25+'สมรรถนะที่ 5 ตัวชี้วัดข้อที 1'!Q25)/2</f>
        <v>1.25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5 ตัวชี้วัดข้อที 1'!C26+'สมรรถนะที่ 5 ตัวชี้วัดข้อที 1'!L26)/2</f>
        <v>2</v>
      </c>
      <c r="D26" s="39">
        <f>('สมรรถนะที่ 5 ตัวชี้วัดข้อที 1'!D26+'สมรรถนะที่ 5 ตัวชี้วัดข้อที 1'!M26)/2</f>
        <v>1.5</v>
      </c>
      <c r="E26" s="39">
        <f>('สมรรถนะที่ 5 ตัวชี้วัดข้อที 1'!E26+'สมรรถนะที่ 5 ตัวชี้วัดข้อที 1'!N26)/2</f>
        <v>2</v>
      </c>
      <c r="F26" s="39">
        <f>('สมรรถนะที่ 5 ตัวชี้วัดข้อที 1'!F26+'สมรรถนะที่ 5 ตัวชี้วัดข้อที 1'!O26)/2</f>
        <v>2</v>
      </c>
      <c r="G26" s="50">
        <f>('สมรรถนะที่ 5 ตัวชี้วัดข้อที 1'!G26+'สมรรถนะที่ 5 ตัวชี้วัดข้อที 1'!P26)/2</f>
        <v>7.5</v>
      </c>
      <c r="H26" s="81">
        <f>('สมรรถนะที่ 5 ตัวชี้วัดข้อที 1'!H26+'สมรรถนะที่ 5 ตัวชี้วัดข้อที 1'!Q26)/2</f>
        <v>1.875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5 ตัวชี้วัดข้อที 1'!C27+'สมรรถนะที่ 5 ตัวชี้วัดข้อที 1'!L27)/2</f>
        <v>2</v>
      </c>
      <c r="D27" s="39">
        <f>('สมรรถนะที่ 5 ตัวชี้วัดข้อที 1'!D27+'สมรรถนะที่ 5 ตัวชี้วัดข้อที 1'!M27)/2</f>
        <v>1.5</v>
      </c>
      <c r="E27" s="39">
        <f>('สมรรถนะที่ 5 ตัวชี้วัดข้อที 1'!E27+'สมรรถนะที่ 5 ตัวชี้วัดข้อที 1'!N27)/2</f>
        <v>2</v>
      </c>
      <c r="F27" s="39">
        <f>('สมรรถนะที่ 5 ตัวชี้วัดข้อที 1'!F27+'สมรรถนะที่ 5 ตัวชี้วัดข้อที 1'!O27)/2</f>
        <v>1.5</v>
      </c>
      <c r="G27" s="50">
        <f>('สมรรถนะที่ 5 ตัวชี้วัดข้อที 1'!G27+'สมรรถนะที่ 5 ตัวชี้วัดข้อที 1'!P27)/2</f>
        <v>7</v>
      </c>
      <c r="H27" s="81">
        <f>('สมรรถนะที่ 5 ตัวชี้วัดข้อที 1'!H27+'สมรรถนะที่ 5 ตัวชี้วัดข้อที 1'!Q27)/2</f>
        <v>1.75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5 ตัวชี้วัดข้อที 1'!C28+'สมรรถนะที่ 5 ตัวชี้วัดข้อที 1'!L28)/2</f>
        <v>2</v>
      </c>
      <c r="D28" s="39">
        <f>('สมรรถนะที่ 5 ตัวชี้วัดข้อที 1'!D28+'สมรรถนะที่ 5 ตัวชี้วัดข้อที 1'!M28)/2</f>
        <v>2</v>
      </c>
      <c r="E28" s="39">
        <f>('สมรรถนะที่ 5 ตัวชี้วัดข้อที 1'!E28+'สมรรถนะที่ 5 ตัวชี้วัดข้อที 1'!N28)/2</f>
        <v>2</v>
      </c>
      <c r="F28" s="39">
        <f>('สมรรถนะที่ 5 ตัวชี้วัดข้อที 1'!F28+'สมรรถนะที่ 5 ตัวชี้วัดข้อที 1'!O28)/2</f>
        <v>1.5</v>
      </c>
      <c r="G28" s="50">
        <f>('สมรรถนะที่ 5 ตัวชี้วัดข้อที 1'!G28+'สมรรถนะที่ 5 ตัวชี้วัดข้อที 1'!P28)/2</f>
        <v>7.5</v>
      </c>
      <c r="H28" s="81">
        <f>('สมรรถนะที่ 5 ตัวชี้วัดข้อที 1'!H28+'สมรรถนะที่ 5 ตัวชี้วัดข้อที 1'!Q28)/2</f>
        <v>1.875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5 ตัวชี้วัดข้อที 1'!C29+'สมรรถนะที่ 5 ตัวชี้วัดข้อที 1'!L29)/2</f>
        <v>1.5</v>
      </c>
      <c r="D29" s="39">
        <f>('สมรรถนะที่ 5 ตัวชี้วัดข้อที 1'!D29+'สมรรถนะที่ 5 ตัวชี้วัดข้อที 1'!M29)/2</f>
        <v>1.5</v>
      </c>
      <c r="E29" s="39">
        <f>('สมรรถนะที่ 5 ตัวชี้วัดข้อที 1'!E29+'สมรรถนะที่ 5 ตัวชี้วัดข้อที 1'!N29)/2</f>
        <v>1</v>
      </c>
      <c r="F29" s="39">
        <f>('สมรรถนะที่ 5 ตัวชี้วัดข้อที 1'!F29+'สมรรถนะที่ 5 ตัวชี้วัดข้อที 1'!O29)/2</f>
        <v>1</v>
      </c>
      <c r="G29" s="50">
        <f>('สมรรถนะที่ 5 ตัวชี้วัดข้อที 1'!G29+'สมรรถนะที่ 5 ตัวชี้วัดข้อที 1'!P29)/2</f>
        <v>5</v>
      </c>
      <c r="H29" s="81">
        <f>('สมรรถนะที่ 5 ตัวชี้วัดข้อที 1'!H29+'สมรรถนะที่ 5 ตัวชี้วัดข้อที 1'!Q29)/2</f>
        <v>1.25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5 ตัวชี้วัดข้อที 1'!C30+'สมรรถนะที่ 5 ตัวชี้วัดข้อที 1'!L30)/2</f>
        <v>3</v>
      </c>
      <c r="D30" s="39">
        <f>('สมรรถนะที่ 5 ตัวชี้วัดข้อที 1'!D30+'สมรรถนะที่ 5 ตัวชี้วัดข้อที 1'!M30)/2</f>
        <v>2</v>
      </c>
      <c r="E30" s="39">
        <f>('สมรรถนะที่ 5 ตัวชี้วัดข้อที 1'!E30+'สมรรถนะที่ 5 ตัวชี้วัดข้อที 1'!N30)/2</f>
        <v>2</v>
      </c>
      <c r="F30" s="39">
        <f>('สมรรถนะที่ 5 ตัวชี้วัดข้อที 1'!F30+'สมรรถนะที่ 5 ตัวชี้วัดข้อที 1'!O30)/2</f>
        <v>2</v>
      </c>
      <c r="G30" s="50">
        <f>('สมรรถนะที่ 5 ตัวชี้วัดข้อที 1'!G30+'สมรรถนะที่ 5 ตัวชี้วัดข้อที 1'!P30)/2</f>
        <v>9</v>
      </c>
      <c r="H30" s="81">
        <f>('สมรรถนะที่ 5 ตัวชี้วัดข้อที 1'!H30+'สมรรถนะที่ 5 ตัวชี้วัดข้อที 1'!Q30)/2</f>
        <v>2.25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5 ตัวชี้วัดข้อที 1'!C31+'สมรรถนะที่ 5 ตัวชี้วัดข้อที 1'!L31)/2</f>
        <v>1.5</v>
      </c>
      <c r="D31" s="39">
        <f>('สมรรถนะที่ 5 ตัวชี้วัดข้อที 1'!D31+'สมรรถนะที่ 5 ตัวชี้วัดข้อที 1'!M31)/2</f>
        <v>1.5</v>
      </c>
      <c r="E31" s="39">
        <f>('สมรรถนะที่ 5 ตัวชี้วัดข้อที 1'!E31+'สมรรถนะที่ 5 ตัวชี้วัดข้อที 1'!N31)/2</f>
        <v>1</v>
      </c>
      <c r="F31" s="39">
        <f>('สมรรถนะที่ 5 ตัวชี้วัดข้อที 1'!F31+'สมรรถนะที่ 5 ตัวชี้วัดข้อที 1'!O31)/2</f>
        <v>1</v>
      </c>
      <c r="G31" s="50">
        <f>('สมรรถนะที่ 5 ตัวชี้วัดข้อที 1'!G31+'สมรรถนะที่ 5 ตัวชี้วัดข้อที 1'!P31)/2</f>
        <v>5</v>
      </c>
      <c r="H31" s="81">
        <f>('สมรรถนะที่ 5 ตัวชี้วัดข้อที 1'!H31+'สมรรถนะที่ 5 ตัวชี้วัดข้อที 1'!Q31)/2</f>
        <v>1.25</v>
      </c>
      <c r="I31" s="44" t="str">
        <f t="shared" si="0"/>
        <v>ผ่านเกณฑ์</v>
      </c>
    </row>
    <row r="32" spans="1:9" x14ac:dyDescent="0.2">
      <c r="A32" s="39">
        <v>21</v>
      </c>
      <c r="B32" s="49"/>
      <c r="C32" s="39"/>
      <c r="D32" s="39"/>
      <c r="E32" s="39"/>
      <c r="F32" s="39"/>
      <c r="G32" s="50"/>
      <c r="H32" s="81"/>
      <c r="I32" s="44"/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1.59375</v>
      </c>
      <c r="H44" s="170"/>
      <c r="I44" s="170"/>
    </row>
    <row r="45" spans="1:9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ดี</v>
      </c>
      <c r="H45" s="172"/>
      <c r="I45" s="172"/>
    </row>
    <row r="46" spans="1:9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9</v>
      </c>
    </row>
    <row r="48" spans="1:9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11</v>
      </c>
    </row>
    <row r="49" spans="1:9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</row>
    <row r="51" spans="1:9" x14ac:dyDescent="0.55000000000000004">
      <c r="B51" s="173" t="s">
        <v>59</v>
      </c>
      <c r="C51" s="173"/>
      <c r="F51" s="173" t="s">
        <v>59</v>
      </c>
      <c r="G51" s="173"/>
      <c r="H51" s="173"/>
    </row>
    <row r="52" spans="1:9" x14ac:dyDescent="0.55000000000000004">
      <c r="B52" s="128" t="str">
        <f>ข้อมูลพื้นฐาน!D8</f>
        <v>(นางภัทรจิดาภา  กินนารี)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</row>
    <row r="53" spans="1:9" x14ac:dyDescent="0.55000000000000004">
      <c r="B53" s="128" t="s">
        <v>20</v>
      </c>
      <c r="C53" s="128"/>
      <c r="F53" s="128" t="s">
        <v>23</v>
      </c>
      <c r="G53" s="128"/>
      <c r="H53" s="128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45:F45"/>
    <mergeCell ref="G45:I45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A44:F44"/>
    <mergeCell ref="A1:I1"/>
    <mergeCell ref="A3:I3"/>
    <mergeCell ref="A4:I4"/>
    <mergeCell ref="G44:I44"/>
    <mergeCell ref="E2:G2"/>
    <mergeCell ref="B2:D2"/>
    <mergeCell ref="B52:C52"/>
    <mergeCell ref="F52:H52"/>
    <mergeCell ref="B53:C53"/>
    <mergeCell ref="F53:H53"/>
    <mergeCell ref="F46:H46"/>
    <mergeCell ref="F47:H47"/>
    <mergeCell ref="F48:H48"/>
    <mergeCell ref="F49:H49"/>
    <mergeCell ref="B51:C51"/>
    <mergeCell ref="F51:H51"/>
  </mergeCells>
  <pageMargins left="0.7" right="0.7" top="0.75" bottom="0.75" header="0.3" footer="0.3"/>
  <pageSetup paperSize="9" scale="56" fitToWidth="0"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R57"/>
  <sheetViews>
    <sheetView view="pageBreakPreview" topLeftCell="A29" zoomScale="69" zoomScaleNormal="55" zoomScaleSheetLayoutView="69" workbookViewId="0">
      <selection activeCell="K34" sqref="K34"/>
    </sheetView>
  </sheetViews>
  <sheetFormatPr defaultColWidth="9" defaultRowHeight="24" x14ac:dyDescent="0.55000000000000004"/>
  <cols>
    <col min="1" max="1" width="6.75" style="1" customWidth="1"/>
    <col min="2" max="2" width="34.875" style="1" customWidth="1"/>
    <col min="3" max="3" width="16.125" style="1" customWidth="1"/>
    <col min="4" max="4" width="16.375" style="1" customWidth="1"/>
    <col min="5" max="5" width="17.75" style="1" customWidth="1"/>
    <col min="6" max="6" width="12.875" style="1" customWidth="1"/>
    <col min="7" max="7" width="12.625" style="2" customWidth="1"/>
    <col min="8" max="8" width="14.875" style="2" customWidth="1"/>
    <col min="9" max="9" width="15" style="1" customWidth="1"/>
    <col min="10" max="10" width="6.75" style="1" customWidth="1"/>
    <col min="11" max="11" width="34.875" style="1" customWidth="1"/>
    <col min="12" max="12" width="16.125" style="1" customWidth="1"/>
    <col min="13" max="13" width="16.375" style="1" customWidth="1"/>
    <col min="14" max="14" width="17.75" style="1" customWidth="1"/>
    <col min="15" max="15" width="12.875" style="1" customWidth="1"/>
    <col min="16" max="16" width="12.625" style="2" customWidth="1"/>
    <col min="17" max="17" width="14.875" style="2" customWidth="1"/>
    <col min="18" max="18" width="15" style="1" customWidth="1"/>
    <col min="19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/>
      <c r="J1" s="174" t="s">
        <v>66</v>
      </c>
      <c r="K1" s="174"/>
      <c r="L1" s="174"/>
      <c r="M1" s="174"/>
      <c r="N1" s="174"/>
      <c r="O1" s="174"/>
      <c r="P1" s="174"/>
      <c r="Q1" s="174"/>
      <c r="R1" s="174"/>
    </row>
    <row r="2" spans="1:18" ht="27" customHeight="1" x14ac:dyDescent="0.55000000000000004">
      <c r="A2" s="175" t="str">
        <f>ข้อมูลพื้นฐาน!D4</f>
        <v>ชั้นประถมศึกษาปีที่ 1</v>
      </c>
      <c r="B2" s="175"/>
      <c r="C2" s="175"/>
      <c r="D2" s="174" t="s">
        <v>15</v>
      </c>
      <c r="E2" s="174"/>
      <c r="F2" s="176" t="str">
        <f>ข้อมูลพื้นฐาน!D6</f>
        <v>ปีการศึกษา 2565</v>
      </c>
      <c r="G2" s="176"/>
      <c r="H2" s="176"/>
      <c r="I2" s="176"/>
      <c r="J2" s="175" t="str">
        <f>ข้อมูลพื้นฐาน!D4</f>
        <v>ชั้นประถมศึกษาปีที่ 1</v>
      </c>
      <c r="K2" s="175"/>
      <c r="L2" s="175"/>
      <c r="M2" s="174" t="s">
        <v>57</v>
      </c>
      <c r="N2" s="174"/>
      <c r="O2" s="176" t="str">
        <f>ข้อมูลพื้นฐาน!D6</f>
        <v>ปีการศึกษา 2565</v>
      </c>
      <c r="P2" s="176"/>
      <c r="Q2" s="176"/>
      <c r="R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  <c r="J3" s="177" t="str">
        <f>ข้อมูลพื้นฐาน!D7</f>
        <v>โรงเรียนบ้านกุดโบสถ์</v>
      </c>
      <c r="K3" s="177"/>
      <c r="L3" s="177"/>
      <c r="M3" s="177"/>
      <c r="N3" s="177"/>
      <c r="O3" s="177"/>
      <c r="P3" s="177"/>
      <c r="Q3" s="177"/>
      <c r="R3" s="177"/>
    </row>
    <row r="4" spans="1:18" ht="25.5" customHeight="1" x14ac:dyDescent="0.55000000000000004">
      <c r="A4" s="178" t="s">
        <v>113</v>
      </c>
      <c r="B4" s="178"/>
      <c r="C4" s="178"/>
      <c r="D4" s="178"/>
      <c r="E4" s="178"/>
      <c r="F4" s="178"/>
      <c r="G4" s="178"/>
      <c r="H4" s="178"/>
      <c r="I4" s="178"/>
      <c r="J4" s="178" t="s">
        <v>113</v>
      </c>
      <c r="K4" s="178"/>
      <c r="L4" s="178"/>
      <c r="M4" s="178"/>
      <c r="N4" s="178"/>
      <c r="O4" s="178"/>
      <c r="P4" s="178"/>
      <c r="Q4" s="178"/>
      <c r="R4" s="178"/>
    </row>
    <row r="5" spans="1:18" ht="25.5" customHeight="1" x14ac:dyDescent="0.55000000000000004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61" t="s">
        <v>119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5" t="s">
        <v>43</v>
      </c>
      <c r="B6" s="146" t="s">
        <v>27</v>
      </c>
      <c r="C6" s="139" t="s">
        <v>120</v>
      </c>
      <c r="D6" s="139" t="s">
        <v>121</v>
      </c>
      <c r="E6" s="139" t="s">
        <v>122</v>
      </c>
      <c r="F6" s="139" t="s">
        <v>123</v>
      </c>
      <c r="G6" s="136" t="s">
        <v>44</v>
      </c>
      <c r="H6" s="137" t="s">
        <v>45</v>
      </c>
      <c r="I6" s="138" t="s">
        <v>46</v>
      </c>
      <c r="J6" s="145" t="s">
        <v>43</v>
      </c>
      <c r="K6" s="146" t="s">
        <v>27</v>
      </c>
      <c r="L6" s="139" t="str">
        <f>C6</f>
        <v>1. ระบุปัญหาหรือความต้องการได้ชัดเจน ครอบคลุมและตรงกับงานที่ทำ</v>
      </c>
      <c r="M6" s="139" t="str">
        <f t="shared" ref="M6:O6" si="0">D6</f>
        <v>2. ใช้เทคโนโลยีรวบรวมข้อมูลได้ถูกต้องและมีความน่าเชื่อถือ</v>
      </c>
      <c r="N6" s="139" t="str">
        <f t="shared" si="0"/>
        <v>3. ใช้เทคโนโลยีออกแบบ แก้ปัญหาและปฏิบัติการตามที่ออกแบบไว้ได้สำเร็จ</v>
      </c>
      <c r="O6" s="139" t="str">
        <f t="shared" si="0"/>
        <v>4. ใช้เทคโนโลยีประเมินผลได้อย่างมีประสิทธิภาพ</v>
      </c>
      <c r="P6" s="136" t="s">
        <v>44</v>
      </c>
      <c r="Q6" s="137" t="s">
        <v>45</v>
      </c>
      <c r="R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45"/>
      <c r="K7" s="146"/>
      <c r="L7" s="139"/>
      <c r="M7" s="139"/>
      <c r="N7" s="139"/>
      <c r="O7" s="139"/>
      <c r="P7" s="136"/>
      <c r="Q7" s="137"/>
      <c r="R7" s="138"/>
    </row>
    <row r="8" spans="1:18" ht="21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45"/>
      <c r="K8" s="146"/>
      <c r="L8" s="139"/>
      <c r="M8" s="139"/>
      <c r="N8" s="139"/>
      <c r="O8" s="139"/>
      <c r="P8" s="136"/>
      <c r="Q8" s="137"/>
      <c r="R8" s="138"/>
    </row>
    <row r="9" spans="1:18" ht="21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45"/>
      <c r="K9" s="146"/>
      <c r="L9" s="139"/>
      <c r="M9" s="139"/>
      <c r="N9" s="139"/>
      <c r="O9" s="139"/>
      <c r="P9" s="136"/>
      <c r="Q9" s="137"/>
      <c r="R9" s="138"/>
    </row>
    <row r="10" spans="1:18" ht="21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45"/>
      <c r="K10" s="146"/>
      <c r="L10" s="139"/>
      <c r="M10" s="139"/>
      <c r="N10" s="139"/>
      <c r="O10" s="139"/>
      <c r="P10" s="136"/>
      <c r="Q10" s="137"/>
      <c r="R10" s="138"/>
    </row>
    <row r="11" spans="1:18" ht="21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45"/>
      <c r="K11" s="146"/>
      <c r="L11" s="139"/>
      <c r="M11" s="139"/>
      <c r="N11" s="139"/>
      <c r="O11" s="139"/>
      <c r="P11" s="136"/>
      <c r="Q11" s="137"/>
      <c r="R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v>2</v>
      </c>
      <c r="D12" s="39">
        <v>1</v>
      </c>
      <c r="E12" s="39">
        <v>1</v>
      </c>
      <c r="F12" s="39">
        <v>1</v>
      </c>
      <c r="G12" s="50">
        <f t="shared" ref="G12:G43" si="1">SUM(C12:F12)</f>
        <v>5</v>
      </c>
      <c r="H12" s="81">
        <f t="shared" ref="H12:H43" si="2">AVERAGE(C12:F12)</f>
        <v>1.25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เด็กชายฉัตรปกรณ์ ไร่กระโทก</v>
      </c>
      <c r="L12" s="39">
        <v>2</v>
      </c>
      <c r="M12" s="39">
        <v>2</v>
      </c>
      <c r="N12" s="39">
        <v>1</v>
      </c>
      <c r="O12" s="39">
        <v>1</v>
      </c>
      <c r="P12" s="50">
        <f t="shared" ref="P12:P43" si="3">SUM(L12:O12)</f>
        <v>6</v>
      </c>
      <c r="Q12" s="81">
        <f t="shared" ref="Q12:Q43" si="4">AVERAGE(L12:O12)</f>
        <v>1.5</v>
      </c>
      <c r="R12" s="44" t="str">
        <f>IF(Q12&gt;=2.5,"ดีเยี่ยม",IF(Q12&gt;=1.5,"ดี",IF(Q12&gt;=1,"ผ่านเกณฑ์",IF(Q12&gt;=0,"ไม่ผ่านเกณฑ์"))))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เด็กชายชานน เลยกระโทก</v>
      </c>
      <c r="C13" s="39">
        <v>2</v>
      </c>
      <c r="D13" s="39">
        <v>1</v>
      </c>
      <c r="E13" s="39">
        <v>1</v>
      </c>
      <c r="F13" s="39">
        <v>1</v>
      </c>
      <c r="G13" s="50">
        <f t="shared" si="1"/>
        <v>5</v>
      </c>
      <c r="H13" s="81">
        <f t="shared" si="2"/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เด็กชายชานน เลยกระโทก</v>
      </c>
      <c r="L13" s="39">
        <v>2</v>
      </c>
      <c r="M13" s="39">
        <v>2</v>
      </c>
      <c r="N13" s="39">
        <v>1</v>
      </c>
      <c r="O13" s="39">
        <v>1</v>
      </c>
      <c r="P13" s="50">
        <f t="shared" si="3"/>
        <v>6</v>
      </c>
      <c r="Q13" s="81">
        <f t="shared" si="4"/>
        <v>1.5</v>
      </c>
      <c r="R13" s="44" t="str">
        <f>IF(Q13&gt;=2.5,"ดีเยี่ยม",IF(Q13&gt;=1.5,"ดี",IF(Q13&gt;=1,"ผ่านเกณฑ์",IF(Q13&gt;=0,"ไม่ผ่านเกณฑ์"))))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เด็กชายณัฐพล  พินิจ</v>
      </c>
      <c r="C14" s="39">
        <v>3</v>
      </c>
      <c r="D14" s="39">
        <v>3</v>
      </c>
      <c r="E14" s="39">
        <v>1</v>
      </c>
      <c r="F14" s="39">
        <v>2</v>
      </c>
      <c r="G14" s="50">
        <f t="shared" si="1"/>
        <v>9</v>
      </c>
      <c r="H14" s="81">
        <f t="shared" si="2"/>
        <v>2.25</v>
      </c>
      <c r="I14" s="44" t="str">
        <f t="shared" ref="I14:I43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เด็กชายณัฐพล  พินิจ</v>
      </c>
      <c r="L14" s="39">
        <v>3</v>
      </c>
      <c r="M14" s="39">
        <v>3</v>
      </c>
      <c r="N14" s="39">
        <v>1</v>
      </c>
      <c r="O14" s="39">
        <v>2</v>
      </c>
      <c r="P14" s="50">
        <f t="shared" si="3"/>
        <v>9</v>
      </c>
      <c r="Q14" s="81">
        <f t="shared" si="4"/>
        <v>2.25</v>
      </c>
      <c r="R14" s="44" t="str">
        <f t="shared" ref="R14:R43" si="6">IF(Q14&gt;=2.5,"ดีเยี่ยม",IF(Q14&gt;=1.5,"ดี",IF(Q14&gt;=1,"ผ่านเกณฑ์",IF(Q14&gt;=0,"ไม่ผ่านเกณฑ์"))))</f>
        <v>ดี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เด็กชายธีรเดช ผลวัฒน์</v>
      </c>
      <c r="C15" s="39">
        <v>3</v>
      </c>
      <c r="D15" s="39">
        <v>3</v>
      </c>
      <c r="E15" s="39">
        <v>1</v>
      </c>
      <c r="F15" s="39">
        <v>2</v>
      </c>
      <c r="G15" s="50">
        <f t="shared" si="1"/>
        <v>9</v>
      </c>
      <c r="H15" s="81">
        <f t="shared" si="2"/>
        <v>2.25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เด็กชายธีรเดช ผลวัฒน์</v>
      </c>
      <c r="L15" s="39">
        <v>3</v>
      </c>
      <c r="M15" s="39">
        <v>3</v>
      </c>
      <c r="N15" s="39">
        <v>1</v>
      </c>
      <c r="O15" s="39">
        <v>2</v>
      </c>
      <c r="P15" s="50">
        <f t="shared" si="3"/>
        <v>9</v>
      </c>
      <c r="Q15" s="81">
        <f t="shared" si="4"/>
        <v>2.25</v>
      </c>
      <c r="R15" s="44" t="str">
        <f t="shared" si="6"/>
        <v>ดี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v>3</v>
      </c>
      <c r="D16" s="39">
        <v>3</v>
      </c>
      <c r="E16" s="39">
        <v>1</v>
      </c>
      <c r="F16" s="39">
        <v>2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เด็กชายนฤบดินทร์  เนาว์ประโคน</v>
      </c>
      <c r="L16" s="39">
        <v>3</v>
      </c>
      <c r="M16" s="39">
        <v>3</v>
      </c>
      <c r="N16" s="39">
        <v>1</v>
      </c>
      <c r="O16" s="39">
        <v>2</v>
      </c>
      <c r="P16" s="50">
        <f t="shared" si="3"/>
        <v>9</v>
      </c>
      <c r="Q16" s="81">
        <f t="shared" si="4"/>
        <v>2.25</v>
      </c>
      <c r="R16" s="44" t="str">
        <f t="shared" si="6"/>
        <v>ดี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เด็กชายสิริชัย  หนูแก้ว</v>
      </c>
      <c r="C17" s="39">
        <v>3</v>
      </c>
      <c r="D17" s="39">
        <v>1</v>
      </c>
      <c r="E17" s="39">
        <v>1</v>
      </c>
      <c r="F17" s="39">
        <v>1</v>
      </c>
      <c r="G17" s="50">
        <f t="shared" si="1"/>
        <v>6</v>
      </c>
      <c r="H17" s="81">
        <f t="shared" si="2"/>
        <v>1.5</v>
      </c>
      <c r="I17" s="44" t="str">
        <f t="shared" si="5"/>
        <v>ดี</v>
      </c>
      <c r="J17" s="39">
        <v>6</v>
      </c>
      <c r="K17" s="49" t="str">
        <f>ข้อมูลนักเรียน!B10</f>
        <v>เด็กชายสิริชัย  หนูแก้ว</v>
      </c>
      <c r="L17" s="39">
        <v>3</v>
      </c>
      <c r="M17" s="39">
        <v>2</v>
      </c>
      <c r="N17" s="39">
        <v>1</v>
      </c>
      <c r="O17" s="39">
        <v>1</v>
      </c>
      <c r="P17" s="50">
        <f t="shared" si="3"/>
        <v>7</v>
      </c>
      <c r="Q17" s="81">
        <f t="shared" si="4"/>
        <v>1.75</v>
      </c>
      <c r="R17" s="44" t="str">
        <f t="shared" si="6"/>
        <v>ดี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เด็กชายสิริโชค หนูแก้ว</v>
      </c>
      <c r="C18" s="39">
        <v>1</v>
      </c>
      <c r="D18" s="39">
        <v>1</v>
      </c>
      <c r="E18" s="39">
        <v>1</v>
      </c>
      <c r="F18" s="39">
        <v>1</v>
      </c>
      <c r="G18" s="50">
        <f t="shared" si="1"/>
        <v>4</v>
      </c>
      <c r="H18" s="81">
        <f t="shared" si="2"/>
        <v>1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เด็กชายสิริโชค หนูแก้ว</v>
      </c>
      <c r="L18" s="39">
        <v>1</v>
      </c>
      <c r="M18" s="39">
        <v>2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เด็กชายอุ้มบุญ  ต่างครบุรี</v>
      </c>
      <c r="L19" s="39">
        <v>1</v>
      </c>
      <c r="M19" s="39">
        <v>2</v>
      </c>
      <c r="N19" s="39">
        <v>1</v>
      </c>
      <c r="O19" s="39">
        <v>1</v>
      </c>
      <c r="P19" s="50">
        <f t="shared" si="3"/>
        <v>5</v>
      </c>
      <c r="Q19" s="81">
        <f t="shared" si="4"/>
        <v>1.25</v>
      </c>
      <c r="R19" s="44" t="str">
        <f t="shared" si="6"/>
        <v>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v>1</v>
      </c>
      <c r="D20" s="39">
        <v>1</v>
      </c>
      <c r="E20" s="39">
        <v>1</v>
      </c>
      <c r="F20" s="39">
        <v>1</v>
      </c>
      <c r="G20" s="50">
        <f t="shared" si="1"/>
        <v>4</v>
      </c>
      <c r="H20" s="81">
        <f t="shared" si="2"/>
        <v>1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เด็กหญิงรัชนีกร ชำนาญจิตร</v>
      </c>
      <c r="L20" s="39">
        <v>1</v>
      </c>
      <c r="M20" s="39">
        <v>2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v>1</v>
      </c>
      <c r="D21" s="39">
        <v>2</v>
      </c>
      <c r="E21" s="39">
        <v>1</v>
      </c>
      <c r="F21" s="39">
        <v>1</v>
      </c>
      <c r="G21" s="50">
        <f t="shared" si="1"/>
        <v>5</v>
      </c>
      <c r="H21" s="81">
        <f t="shared" si="2"/>
        <v>1.25</v>
      </c>
      <c r="I21" s="44" t="str">
        <f t="shared" si="5"/>
        <v>ผ่านเกณฑ์</v>
      </c>
      <c r="J21" s="39">
        <v>10</v>
      </c>
      <c r="K21" s="49" t="str">
        <f>ข้อมูลนักเรียน!B14</f>
        <v>เด็กหญิงวชิรญาณ์ สระกระโทก</v>
      </c>
      <c r="L21" s="39">
        <v>2</v>
      </c>
      <c r="M21" s="39">
        <v>2</v>
      </c>
      <c r="N21" s="39">
        <v>1</v>
      </c>
      <c r="O21" s="39">
        <v>1</v>
      </c>
      <c r="P21" s="50">
        <f t="shared" si="3"/>
        <v>6</v>
      </c>
      <c r="Q21" s="81">
        <f t="shared" si="4"/>
        <v>1.5</v>
      </c>
      <c r="R21" s="44" t="str">
        <f t="shared" si="6"/>
        <v>ดี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เด็กชายศุภชัย  คำดี</v>
      </c>
      <c r="C22" s="39">
        <v>1</v>
      </c>
      <c r="D22" s="39">
        <v>1</v>
      </c>
      <c r="E22" s="39">
        <v>1</v>
      </c>
      <c r="F22" s="39">
        <v>1</v>
      </c>
      <c r="G22" s="50">
        <f t="shared" si="1"/>
        <v>4</v>
      </c>
      <c r="H22" s="81">
        <f t="shared" si="2"/>
        <v>1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เด็กชายศุภชัย  คำดี</v>
      </c>
      <c r="L22" s="39">
        <v>2</v>
      </c>
      <c r="M22" s="39">
        <v>2</v>
      </c>
      <c r="N22" s="39">
        <v>1</v>
      </c>
      <c r="O22" s="39">
        <v>1</v>
      </c>
      <c r="P22" s="50">
        <f t="shared" si="3"/>
        <v>6</v>
      </c>
      <c r="Q22" s="81">
        <f t="shared" si="4"/>
        <v>1.5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เด็กชายธีรพงษ์ สิงห์กระโทก</v>
      </c>
      <c r="L23" s="39">
        <v>1</v>
      </c>
      <c r="M23" s="39">
        <v>1</v>
      </c>
      <c r="N23" s="39">
        <v>1</v>
      </c>
      <c r="O23" s="39">
        <v>1</v>
      </c>
      <c r="P23" s="50">
        <f t="shared" si="3"/>
        <v>4</v>
      </c>
      <c r="Q23" s="81">
        <f t="shared" si="4"/>
        <v>1</v>
      </c>
      <c r="R23" s="44" t="str">
        <f t="shared" si="6"/>
        <v>ผ่านเกณฑ์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เด็กชายณวพล ชำนาญจิตร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เด็กชายณวพล ชำนาญจิตร</v>
      </c>
      <c r="L24" s="39">
        <v>1</v>
      </c>
      <c r="M24" s="39">
        <v>1</v>
      </c>
      <c r="N24" s="39">
        <v>1</v>
      </c>
      <c r="O24" s="39">
        <v>1</v>
      </c>
      <c r="P24" s="50">
        <f t="shared" si="3"/>
        <v>4</v>
      </c>
      <c r="Q24" s="81">
        <f t="shared" si="4"/>
        <v>1</v>
      </c>
      <c r="R24" s="44" t="str">
        <f t="shared" si="6"/>
        <v>ผ่านเกณฑ์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เด็กหญิงจันทัปปภา เกตุดอน</v>
      </c>
      <c r="L25" s="39">
        <v>1</v>
      </c>
      <c r="M25" s="39">
        <v>1</v>
      </c>
      <c r="N25" s="39">
        <v>1</v>
      </c>
      <c r="O25" s="39">
        <v>1</v>
      </c>
      <c r="P25" s="50">
        <f t="shared" si="3"/>
        <v>4</v>
      </c>
      <c r="Q25" s="81">
        <f t="shared" si="4"/>
        <v>1</v>
      </c>
      <c r="R25" s="44" t="str">
        <f t="shared" si="6"/>
        <v>ผ่านเกณฑ์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v>2</v>
      </c>
      <c r="D26" s="39">
        <v>2</v>
      </c>
      <c r="E26" s="39">
        <v>1</v>
      </c>
      <c r="F26" s="39">
        <v>1</v>
      </c>
      <c r="G26" s="50">
        <f t="shared" si="1"/>
        <v>6</v>
      </c>
      <c r="H26" s="81">
        <f t="shared" si="2"/>
        <v>1.5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เด็กชายกิตติเจริญชัย หงษ์อ่อน</v>
      </c>
      <c r="L26" s="39">
        <v>2</v>
      </c>
      <c r="M26" s="39">
        <v>2</v>
      </c>
      <c r="N26" s="39">
        <v>1</v>
      </c>
      <c r="O26" s="39">
        <v>1</v>
      </c>
      <c r="P26" s="50">
        <f t="shared" si="3"/>
        <v>6</v>
      </c>
      <c r="Q26" s="81">
        <f t="shared" si="4"/>
        <v>1.5</v>
      </c>
      <c r="R26" s="44" t="str">
        <f t="shared" si="6"/>
        <v>ดี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v>2</v>
      </c>
      <c r="D27" s="39">
        <v>2</v>
      </c>
      <c r="E27" s="39">
        <v>1</v>
      </c>
      <c r="F27" s="39">
        <v>1</v>
      </c>
      <c r="G27" s="50">
        <f t="shared" si="1"/>
        <v>6</v>
      </c>
      <c r="H27" s="81">
        <f t="shared" si="2"/>
        <v>1.5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เด็กชายณรงค์ฤทธิ์  ล้อมกระโทก</v>
      </c>
      <c r="L27" s="39">
        <v>2</v>
      </c>
      <c r="M27" s="39">
        <v>2</v>
      </c>
      <c r="N27" s="39">
        <v>1</v>
      </c>
      <c r="O27" s="39">
        <v>1</v>
      </c>
      <c r="P27" s="50">
        <f t="shared" si="3"/>
        <v>6</v>
      </c>
      <c r="Q27" s="81">
        <f t="shared" si="4"/>
        <v>1.5</v>
      </c>
      <c r="R27" s="44" t="str">
        <f t="shared" si="6"/>
        <v>ดี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v>2</v>
      </c>
      <c r="D28" s="39">
        <v>2</v>
      </c>
      <c r="E28" s="39">
        <v>1</v>
      </c>
      <c r="F28" s="39">
        <v>1</v>
      </c>
      <c r="G28" s="50">
        <f t="shared" si="1"/>
        <v>6</v>
      </c>
      <c r="H28" s="81">
        <f t="shared" si="2"/>
        <v>1.5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เด็กหญิงณัฐนิกา  รังกระโทก</v>
      </c>
      <c r="L28" s="39">
        <v>2</v>
      </c>
      <c r="M28" s="39">
        <v>2</v>
      </c>
      <c r="N28" s="39">
        <v>1</v>
      </c>
      <c r="O28" s="39">
        <v>1</v>
      </c>
      <c r="P28" s="50">
        <f t="shared" si="3"/>
        <v>6</v>
      </c>
      <c r="Q28" s="81">
        <f t="shared" si="4"/>
        <v>1.5</v>
      </c>
      <c r="R28" s="44" t="str">
        <f t="shared" si="6"/>
        <v>ดี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เด็กชายพรเพชร  แสงดี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เด็กชายพรเพชร  แสงดี</v>
      </c>
      <c r="L29" s="39">
        <v>2</v>
      </c>
      <c r="M29" s="39">
        <v>2</v>
      </c>
      <c r="N29" s="39">
        <v>1</v>
      </c>
      <c r="O29" s="39">
        <v>1</v>
      </c>
      <c r="P29" s="50">
        <f t="shared" si="3"/>
        <v>6</v>
      </c>
      <c r="Q29" s="81">
        <f t="shared" si="4"/>
        <v>1.5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เด็กชายอภินัท  คำภูมี</v>
      </c>
      <c r="C30" s="39">
        <v>2</v>
      </c>
      <c r="D30" s="39">
        <v>2</v>
      </c>
      <c r="E30" s="39">
        <v>1</v>
      </c>
      <c r="F30" s="39">
        <v>1</v>
      </c>
      <c r="G30" s="50">
        <f t="shared" si="1"/>
        <v>6</v>
      </c>
      <c r="H30" s="81">
        <f t="shared" si="2"/>
        <v>1.5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เด็กชายอภินัท  คำภูมี</v>
      </c>
      <c r="L30" s="39">
        <v>2</v>
      </c>
      <c r="M30" s="39">
        <v>2</v>
      </c>
      <c r="N30" s="39">
        <v>1</v>
      </c>
      <c r="O30" s="39">
        <v>1</v>
      </c>
      <c r="P30" s="50">
        <f t="shared" si="3"/>
        <v>6</v>
      </c>
      <c r="Q30" s="81">
        <f t="shared" si="4"/>
        <v>1.5</v>
      </c>
      <c r="R30" s="44" t="str">
        <f t="shared" si="6"/>
        <v>ดี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เด็กหญิงอริสา  รสกระโทก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เด็กหญิงอริสา  รสกระโทก</v>
      </c>
      <c r="L31" s="39">
        <v>1</v>
      </c>
      <c r="M31" s="39">
        <v>1</v>
      </c>
      <c r="N31" s="39">
        <v>1</v>
      </c>
      <c r="O31" s="39">
        <v>1</v>
      </c>
      <c r="P31" s="50">
        <f t="shared" si="3"/>
        <v>4</v>
      </c>
      <c r="Q31" s="81">
        <f t="shared" si="4"/>
        <v>1</v>
      </c>
      <c r="R31" s="44" t="str">
        <f t="shared" si="6"/>
        <v>ผ่านเกณฑ์</v>
      </c>
    </row>
    <row r="32" spans="1:18" ht="27.75" customHeight="1" x14ac:dyDescent="0.55000000000000004">
      <c r="A32" s="39">
        <v>21</v>
      </c>
      <c r="B32" s="49"/>
      <c r="C32" s="39"/>
      <c r="D32" s="39"/>
      <c r="E32" s="39"/>
      <c r="F32" s="39"/>
      <c r="G32" s="50"/>
      <c r="H32" s="81"/>
      <c r="I32" s="44"/>
      <c r="J32" s="39"/>
      <c r="K32" s="49"/>
      <c r="L32" s="39"/>
      <c r="M32" s="39"/>
      <c r="N32" s="39"/>
      <c r="O32" s="39"/>
      <c r="P32" s="50"/>
      <c r="Q32" s="81"/>
      <c r="R32" s="44"/>
    </row>
    <row r="33" spans="1:18" ht="27.75" customHeight="1" x14ac:dyDescent="0.55000000000000004">
      <c r="A33" s="39">
        <v>22</v>
      </c>
      <c r="B33" s="49"/>
      <c r="C33" s="39"/>
      <c r="D33" s="39"/>
      <c r="E33" s="39"/>
      <c r="F33" s="39"/>
      <c r="G33" s="50"/>
      <c r="H33" s="81"/>
      <c r="I33" s="44"/>
      <c r="J33" s="39"/>
      <c r="K33" s="49"/>
      <c r="L33" s="39"/>
      <c r="M33" s="39"/>
      <c r="N33" s="39"/>
      <c r="O33" s="39"/>
      <c r="P33" s="50"/>
      <c r="Q33" s="81"/>
      <c r="R33" s="44"/>
    </row>
    <row r="34" spans="1:18" ht="27.75" customHeight="1" x14ac:dyDescent="0.55000000000000004">
      <c r="A34" s="39">
        <v>23</v>
      </c>
      <c r="B34" s="49"/>
      <c r="C34" s="39"/>
      <c r="D34" s="39"/>
      <c r="E34" s="39"/>
      <c r="F34" s="39"/>
      <c r="G34" s="50"/>
      <c r="H34" s="81"/>
      <c r="I34" s="44"/>
      <c r="J34" s="39"/>
      <c r="K34" s="49"/>
      <c r="L34" s="39"/>
      <c r="M34" s="39"/>
      <c r="N34" s="39"/>
      <c r="O34" s="39"/>
      <c r="P34" s="50"/>
      <c r="Q34" s="81"/>
      <c r="R34" s="44"/>
    </row>
    <row r="35" spans="1:18" ht="27.75" customHeight="1" x14ac:dyDescent="0.55000000000000004">
      <c r="A35" s="39">
        <v>24</v>
      </c>
      <c r="B35" s="49"/>
      <c r="C35" s="39"/>
      <c r="D35" s="39"/>
      <c r="E35" s="39"/>
      <c r="F35" s="39"/>
      <c r="G35" s="50"/>
      <c r="H35" s="81"/>
      <c r="I35" s="44"/>
      <c r="J35" s="39"/>
      <c r="K35" s="49"/>
      <c r="L35" s="39"/>
      <c r="M35" s="39"/>
      <c r="N35" s="39"/>
      <c r="O35" s="39"/>
      <c r="P35" s="50"/>
      <c r="Q35" s="81"/>
      <c r="R35" s="44"/>
    </row>
    <row r="36" spans="1:18" ht="27.75" customHeight="1" x14ac:dyDescent="0.55000000000000004">
      <c r="A36" s="39">
        <v>25</v>
      </c>
      <c r="B36" s="49"/>
      <c r="C36" s="39"/>
      <c r="D36" s="39"/>
      <c r="E36" s="39"/>
      <c r="F36" s="39"/>
      <c r="G36" s="50"/>
      <c r="H36" s="81"/>
      <c r="I36" s="44"/>
      <c r="J36" s="39"/>
      <c r="K36" s="49"/>
      <c r="L36" s="39"/>
      <c r="M36" s="39"/>
      <c r="N36" s="39"/>
      <c r="O36" s="39"/>
      <c r="P36" s="50"/>
      <c r="Q36" s="81"/>
      <c r="R36" s="44"/>
    </row>
    <row r="37" spans="1:18" ht="27.75" customHeight="1" x14ac:dyDescent="0.55000000000000004">
      <c r="A37" s="39">
        <v>26</v>
      </c>
      <c r="B37" s="49"/>
      <c r="C37" s="39"/>
      <c r="D37" s="39"/>
      <c r="E37" s="39"/>
      <c r="F37" s="39"/>
      <c r="G37" s="50"/>
      <c r="H37" s="81"/>
      <c r="I37" s="44"/>
      <c r="J37" s="39"/>
      <c r="K37" s="49"/>
      <c r="L37" s="39"/>
      <c r="M37" s="39"/>
      <c r="N37" s="39"/>
      <c r="O37" s="39"/>
      <c r="P37" s="50"/>
      <c r="Q37" s="81"/>
      <c r="R37" s="44"/>
    </row>
    <row r="38" spans="1:18" ht="27.75" customHeight="1" x14ac:dyDescent="0.55000000000000004">
      <c r="A38" s="39">
        <v>27</v>
      </c>
      <c r="B38" s="49"/>
      <c r="C38" s="39"/>
      <c r="D38" s="39"/>
      <c r="E38" s="39"/>
      <c r="F38" s="39"/>
      <c r="G38" s="50"/>
      <c r="H38" s="81"/>
      <c r="I38" s="44"/>
      <c r="J38" s="39"/>
      <c r="K38" s="49"/>
      <c r="L38" s="39"/>
      <c r="M38" s="39"/>
      <c r="N38" s="39"/>
      <c r="O38" s="39"/>
      <c r="P38" s="50"/>
      <c r="Q38" s="81"/>
      <c r="R38" s="44"/>
    </row>
    <row r="39" spans="1:18" ht="27.75" customHeight="1" x14ac:dyDescent="0.55000000000000004">
      <c r="A39" s="39">
        <v>28</v>
      </c>
      <c r="B39" s="49"/>
      <c r="C39" s="39"/>
      <c r="D39" s="39"/>
      <c r="E39" s="39"/>
      <c r="F39" s="39"/>
      <c r="G39" s="50"/>
      <c r="H39" s="81"/>
      <c r="I39" s="44"/>
      <c r="J39" s="39"/>
      <c r="K39" s="49"/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/>
      <c r="C40" s="39"/>
      <c r="D40" s="39"/>
      <c r="E40" s="39"/>
      <c r="F40" s="39"/>
      <c r="G40" s="50"/>
      <c r="H40" s="81"/>
      <c r="I40" s="44"/>
      <c r="J40" s="39"/>
      <c r="K40" s="49"/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/>
      <c r="C41" s="39"/>
      <c r="D41" s="39"/>
      <c r="E41" s="39"/>
      <c r="F41" s="39"/>
      <c r="G41" s="50"/>
      <c r="H41" s="81"/>
      <c r="I41" s="44"/>
      <c r="J41" s="39"/>
      <c r="K41" s="49"/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/>
      <c r="C42" s="39"/>
      <c r="D42" s="39"/>
      <c r="E42" s="39"/>
      <c r="F42" s="39"/>
      <c r="G42" s="50"/>
      <c r="H42" s="81"/>
      <c r="I42" s="44"/>
      <c r="J42" s="39"/>
      <c r="K42" s="49"/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1.35</v>
      </c>
      <c r="H44" s="170"/>
      <c r="I44" s="170"/>
      <c r="J44" s="170" t="s">
        <v>58</v>
      </c>
      <c r="K44" s="170"/>
      <c r="L44" s="170"/>
      <c r="M44" s="170"/>
      <c r="N44" s="170"/>
      <c r="O44" s="170"/>
      <c r="P44" s="171">
        <f>AVERAGE(Q12:Q43)</f>
        <v>1.4875</v>
      </c>
      <c r="Q44" s="170"/>
      <c r="R44" s="170"/>
    </row>
    <row r="45" spans="1:18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  <c r="J45" s="172" t="s">
        <v>46</v>
      </c>
      <c r="K45" s="172"/>
      <c r="L45" s="172"/>
      <c r="M45" s="172"/>
      <c r="N45" s="172"/>
      <c r="O45" s="172"/>
      <c r="P45" s="172" t="str">
        <f>IF(P44&gt;=2.5,"ดีเยี่ยม",IF(P44&gt;=1.5,"ดี",IF(P44&gt;=1,"ผ่านเกณฑ์",IF(P44&gt;=0,"ไม่ผ่านเกณฑ์"))))</f>
        <v>ผ่านเกณฑ์</v>
      </c>
      <c r="Q45" s="172"/>
      <c r="R45" s="172"/>
    </row>
    <row r="46" spans="1:18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  <c r="J46" s="62"/>
      <c r="K46" s="62"/>
      <c r="L46" s="62"/>
      <c r="M46" s="62"/>
      <c r="N46" s="62"/>
      <c r="O46" s="169" t="s">
        <v>49</v>
      </c>
      <c r="P46" s="169"/>
      <c r="Q46" s="169"/>
      <c r="R46" s="57">
        <f>COUNTIF(R12:R43,I54)</f>
        <v>0</v>
      </c>
    </row>
    <row r="47" spans="1:18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8</v>
      </c>
      <c r="J47" s="62"/>
      <c r="K47" s="62"/>
      <c r="L47" s="62"/>
      <c r="M47" s="62"/>
      <c r="N47" s="62"/>
      <c r="O47" s="169" t="s">
        <v>51</v>
      </c>
      <c r="P47" s="169"/>
      <c r="Q47" s="169"/>
      <c r="R47" s="57">
        <f>COUNTIF(R12:R43,I55)</f>
        <v>13</v>
      </c>
    </row>
    <row r="48" spans="1:18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12</v>
      </c>
      <c r="J48" s="62"/>
      <c r="K48" s="62"/>
      <c r="L48" s="62"/>
      <c r="M48" s="62"/>
      <c r="N48" s="62"/>
      <c r="O48" s="169" t="s">
        <v>53</v>
      </c>
      <c r="P48" s="169"/>
      <c r="Q48" s="169"/>
      <c r="R48" s="57">
        <f>COUNTIF(R12:R43,I56)</f>
        <v>7</v>
      </c>
    </row>
    <row r="49" spans="1:18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  <c r="J49" s="62"/>
      <c r="K49" s="62"/>
      <c r="L49" s="62"/>
      <c r="M49" s="62"/>
      <c r="N49" s="62"/>
      <c r="O49" s="169" t="s">
        <v>55</v>
      </c>
      <c r="P49" s="169"/>
      <c r="Q49" s="169"/>
      <c r="R49" s="57">
        <f>COUNTIF(R12:R43,I57)</f>
        <v>0</v>
      </c>
    </row>
    <row r="51" spans="1:18" x14ac:dyDescent="0.55000000000000004">
      <c r="B51" s="173" t="s">
        <v>59</v>
      </c>
      <c r="C51" s="173"/>
      <c r="F51" s="173" t="s">
        <v>59</v>
      </c>
      <c r="G51" s="173"/>
      <c r="H51" s="173"/>
      <c r="K51" s="173" t="s">
        <v>59</v>
      </c>
      <c r="L51" s="173"/>
      <c r="O51" s="173" t="s">
        <v>59</v>
      </c>
      <c r="P51" s="173"/>
      <c r="Q51" s="173"/>
    </row>
    <row r="52" spans="1:18" x14ac:dyDescent="0.55000000000000004">
      <c r="B52" s="128" t="str">
        <f>ข้อมูลพื้นฐาน!D8</f>
        <v>(นางภัทรจิดาภา  กินนารี)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  <c r="K52" s="128" t="str">
        <f>ข้อมูลพื้นฐาน!D8</f>
        <v>(นางภัทรจิดาภา  กินนารี)</v>
      </c>
      <c r="L52" s="128"/>
      <c r="O52" s="128" t="str">
        <f>ข้อมูลพื้นฐาน!D10</f>
        <v>(นายสุนันท์  จงใจกลาง)</v>
      </c>
      <c r="P52" s="128"/>
      <c r="Q52" s="128"/>
    </row>
    <row r="53" spans="1:18" x14ac:dyDescent="0.55000000000000004">
      <c r="B53" s="128" t="s">
        <v>20</v>
      </c>
      <c r="C53" s="128"/>
      <c r="F53" s="128" t="s">
        <v>23</v>
      </c>
      <c r="G53" s="128"/>
      <c r="H53" s="128"/>
      <c r="K53" s="128" t="s">
        <v>20</v>
      </c>
      <c r="L53" s="128"/>
      <c r="O53" s="128" t="s">
        <v>23</v>
      </c>
      <c r="P53" s="128"/>
      <c r="Q53" s="128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A1:I1"/>
    <mergeCell ref="J1:R1"/>
    <mergeCell ref="A2:C2"/>
    <mergeCell ref="D2:E2"/>
    <mergeCell ref="F2:I2"/>
    <mergeCell ref="J2:L2"/>
    <mergeCell ref="M2:N2"/>
    <mergeCell ref="O2:R2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45:F45"/>
    <mergeCell ref="G45:I45"/>
    <mergeCell ref="J45:O45"/>
    <mergeCell ref="P45:R45"/>
    <mergeCell ref="F46:H46"/>
    <mergeCell ref="O46:Q46"/>
    <mergeCell ref="F47:H47"/>
    <mergeCell ref="O47:Q47"/>
    <mergeCell ref="F48:H48"/>
    <mergeCell ref="O48:Q48"/>
    <mergeCell ref="F49:H49"/>
    <mergeCell ref="O49:Q49"/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</mergeCells>
  <pageMargins left="0.86614173228346458" right="0.55118110236220474" top="0.61" bottom="0.42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R57"/>
  <sheetViews>
    <sheetView view="pageBreakPreview" topLeftCell="A30" zoomScale="86" zoomScaleNormal="100" zoomScaleSheetLayoutView="86" workbookViewId="0">
      <selection activeCell="B32" sqref="B32:I43"/>
    </sheetView>
  </sheetViews>
  <sheetFormatPr defaultRowHeight="24" x14ac:dyDescent="0.55000000000000004"/>
  <cols>
    <col min="1" max="1" width="5.625" style="1" customWidth="1"/>
    <col min="2" max="2" width="30.375" style="1" customWidth="1"/>
    <col min="3" max="3" width="14.625" style="1" customWidth="1"/>
    <col min="4" max="4" width="11.875" style="1" customWidth="1"/>
    <col min="5" max="5" width="14.625" style="1" customWidth="1"/>
    <col min="6" max="6" width="11.875" style="1" customWidth="1"/>
    <col min="7" max="7" width="10.125" style="1" customWidth="1"/>
    <col min="8" max="8" width="10.125" style="2" customWidth="1"/>
    <col min="9" max="9" width="11" style="1" bestFit="1" customWidth="1"/>
  </cols>
  <sheetData>
    <row r="1" spans="1:18" ht="27.75" x14ac:dyDescent="0.2">
      <c r="A1" s="156" t="s">
        <v>66</v>
      </c>
      <c r="B1" s="156"/>
      <c r="C1" s="156"/>
      <c r="D1" s="156"/>
      <c r="E1" s="156"/>
      <c r="F1" s="156"/>
      <c r="G1" s="156"/>
      <c r="H1" s="156"/>
      <c r="I1" s="156"/>
    </row>
    <row r="2" spans="1:18" x14ac:dyDescent="0.2">
      <c r="A2" s="75"/>
      <c r="B2" s="174" t="str">
        <f>ข้อมูลพื้นฐาน!D4</f>
        <v>ชั้นประถมศึกษาปีที่ 1</v>
      </c>
      <c r="C2" s="174"/>
      <c r="D2" s="174"/>
      <c r="E2" s="174" t="str">
        <f>ข้อมูลพื้นฐาน!D6</f>
        <v>ปีการศึกษา 2565</v>
      </c>
      <c r="F2" s="174"/>
      <c r="G2" s="174"/>
      <c r="H2" s="75"/>
      <c r="I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</row>
    <row r="4" spans="1:18" x14ac:dyDescent="0.2">
      <c r="A4" s="178" t="s">
        <v>113</v>
      </c>
      <c r="B4" s="178"/>
      <c r="C4" s="178"/>
      <c r="D4" s="178"/>
      <c r="E4" s="178"/>
      <c r="F4" s="178"/>
      <c r="G4" s="178"/>
      <c r="H4" s="178"/>
      <c r="I4" s="178"/>
    </row>
    <row r="5" spans="1:18" x14ac:dyDescent="0.2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1" customHeight="1" x14ac:dyDescent="0.2">
      <c r="A6" s="145" t="s">
        <v>43</v>
      </c>
      <c r="B6" s="146" t="s">
        <v>27</v>
      </c>
      <c r="C6" s="139" t="s">
        <v>120</v>
      </c>
      <c r="D6" s="139" t="s">
        <v>121</v>
      </c>
      <c r="E6" s="139" t="s">
        <v>122</v>
      </c>
      <c r="F6" s="139" t="s">
        <v>123</v>
      </c>
      <c r="G6" s="136" t="s">
        <v>44</v>
      </c>
      <c r="H6" s="137" t="s">
        <v>45</v>
      </c>
      <c r="I6" s="138" t="s">
        <v>46</v>
      </c>
    </row>
    <row r="7" spans="1:18" ht="21" customHeight="1" x14ac:dyDescent="0.2">
      <c r="A7" s="145"/>
      <c r="B7" s="146"/>
      <c r="C7" s="139"/>
      <c r="D7" s="139"/>
      <c r="E7" s="139"/>
      <c r="F7" s="139"/>
      <c r="G7" s="136"/>
      <c r="H7" s="137"/>
      <c r="I7" s="138"/>
    </row>
    <row r="8" spans="1:18" ht="21" customHeight="1" x14ac:dyDescent="0.2">
      <c r="A8" s="145"/>
      <c r="B8" s="146"/>
      <c r="C8" s="139"/>
      <c r="D8" s="139"/>
      <c r="E8" s="139"/>
      <c r="F8" s="139"/>
      <c r="G8" s="136"/>
      <c r="H8" s="137"/>
      <c r="I8" s="138"/>
    </row>
    <row r="9" spans="1:18" ht="21" customHeight="1" x14ac:dyDescent="0.2">
      <c r="A9" s="145"/>
      <c r="B9" s="146"/>
      <c r="C9" s="139"/>
      <c r="D9" s="139"/>
      <c r="E9" s="139"/>
      <c r="F9" s="139"/>
      <c r="G9" s="136"/>
      <c r="H9" s="137"/>
      <c r="I9" s="138"/>
    </row>
    <row r="10" spans="1:18" ht="21" customHeight="1" x14ac:dyDescent="0.2">
      <c r="A10" s="145"/>
      <c r="B10" s="146"/>
      <c r="C10" s="139"/>
      <c r="D10" s="139"/>
      <c r="E10" s="139"/>
      <c r="F10" s="139"/>
      <c r="G10" s="136"/>
      <c r="H10" s="137"/>
      <c r="I10" s="138"/>
    </row>
    <row r="11" spans="1:18" ht="21" customHeight="1" x14ac:dyDescent="0.2">
      <c r="A11" s="145"/>
      <c r="B11" s="146"/>
      <c r="C11" s="139"/>
      <c r="D11" s="139"/>
      <c r="E11" s="139"/>
      <c r="F11" s="139"/>
      <c r="G11" s="136"/>
      <c r="H11" s="137"/>
      <c r="I11" s="138"/>
    </row>
    <row r="12" spans="1:18" x14ac:dyDescent="0.2">
      <c r="A12" s="39">
        <v>1</v>
      </c>
      <c r="B12" s="49" t="str">
        <f>ข้อมูลนักเรียน!B5</f>
        <v>เด็กชายฉัตรปกรณ์ ไร่กระโทก</v>
      </c>
      <c r="C12" s="39">
        <f>('สมรรถนะที่ 5 ตัวชี้วัดข้อที 2'!C12+'สมรรถนะที่ 5 ตัวชี้วัดข้อที 2'!L12)/2</f>
        <v>2</v>
      </c>
      <c r="D12" s="39">
        <f>('สมรรถนะที่ 5 ตัวชี้วัดข้อที 2'!D12+'สมรรถนะที่ 5 ตัวชี้วัดข้อที 2'!M12)/2</f>
        <v>1.5</v>
      </c>
      <c r="E12" s="39">
        <f>('สมรรถนะที่ 5 ตัวชี้วัดข้อที 2'!E12+'สมรรถนะที่ 5 ตัวชี้วัดข้อที 2'!N12)/2</f>
        <v>1</v>
      </c>
      <c r="F12" s="39">
        <f>('สมรรถนะที่ 5 ตัวชี้วัดข้อที 2'!F12+'สมรรถนะที่ 5 ตัวชี้วัดข้อที 2'!O12)/2</f>
        <v>1</v>
      </c>
      <c r="G12" s="50">
        <f>('สมรรถนะที่ 5 ตัวชี้วัดข้อที 2'!G12+'สมรรถนะที่ 5 ตัวชี้วัดข้อที 2'!P12)/2</f>
        <v>5.5</v>
      </c>
      <c r="H12" s="81">
        <f>('สมรรถนะที่ 5 ตัวชี้วัดข้อที 2'!H12+'สมรรถนะที่ 5 ตัวชี้วัดข้อที 2'!Q12)/2</f>
        <v>1.375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เด็กชายชานน เลยกระโทก</v>
      </c>
      <c r="C13" s="39">
        <f>('สมรรถนะที่ 5 ตัวชี้วัดข้อที 2'!C13+'สมรรถนะที่ 5 ตัวชี้วัดข้อที 2'!L13)/2</f>
        <v>2</v>
      </c>
      <c r="D13" s="39">
        <f>('สมรรถนะที่ 5 ตัวชี้วัดข้อที 2'!D13+'สมรรถนะที่ 5 ตัวชี้วัดข้อที 2'!M13)/2</f>
        <v>1.5</v>
      </c>
      <c r="E13" s="39">
        <f>('สมรรถนะที่ 5 ตัวชี้วัดข้อที 2'!E13+'สมรรถนะที่ 5 ตัวชี้วัดข้อที 2'!N13)/2</f>
        <v>1</v>
      </c>
      <c r="F13" s="39">
        <f>('สมรรถนะที่ 5 ตัวชี้วัดข้อที 2'!F13+'สมรรถนะที่ 5 ตัวชี้วัดข้อที 2'!O13)/2</f>
        <v>1</v>
      </c>
      <c r="G13" s="50">
        <f>('สมรรถนะที่ 5 ตัวชี้วัดข้อที 2'!G13+'สมรรถนะที่ 5 ตัวชี้วัดข้อที 2'!P13)/2</f>
        <v>5.5</v>
      </c>
      <c r="H13" s="81">
        <f>('สมรรถนะที่ 5 ตัวชี้วัดข้อที 2'!H13+'สมรรถนะที่ 5 ตัวชี้วัดข้อที 2'!Q13)/2</f>
        <v>1.375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เด็กชายณัฐพล  พินิจ</v>
      </c>
      <c r="C14" s="39">
        <f>('สมรรถนะที่ 5 ตัวชี้วัดข้อที 2'!C14+'สมรรถนะที่ 5 ตัวชี้วัดข้อที 2'!L14)/2</f>
        <v>3</v>
      </c>
      <c r="D14" s="39">
        <f>('สมรรถนะที่ 5 ตัวชี้วัดข้อที 2'!D14+'สมรรถนะที่ 5 ตัวชี้วัดข้อที 2'!M14)/2</f>
        <v>3</v>
      </c>
      <c r="E14" s="39">
        <f>('สมรรถนะที่ 5 ตัวชี้วัดข้อที 2'!E14+'สมรรถนะที่ 5 ตัวชี้วัดข้อที 2'!N14)/2</f>
        <v>1</v>
      </c>
      <c r="F14" s="39">
        <f>('สมรรถนะที่ 5 ตัวชี้วัดข้อที 2'!F14+'สมรรถนะที่ 5 ตัวชี้วัดข้อที 2'!O14)/2</f>
        <v>2</v>
      </c>
      <c r="G14" s="50">
        <f>('สมรรถนะที่ 5 ตัวชี้วัดข้อที 2'!G14+'สมรรถนะที่ 5 ตัวชี้วัดข้อที 2'!P14)/2</f>
        <v>9</v>
      </c>
      <c r="H14" s="81">
        <f>('สมรรถนะที่ 5 ตัวชี้วัดข้อที 2'!H14+'สมรรถนะที่ 5 ตัวชี้วัดข้อที 2'!Q14)/2</f>
        <v>2.25</v>
      </c>
      <c r="I14" s="44" t="str">
        <f t="shared" ref="I14:I43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เด็กชายธีรเดช ผลวัฒน์</v>
      </c>
      <c r="C15" s="39">
        <f>('สมรรถนะที่ 5 ตัวชี้วัดข้อที 2'!C15+'สมรรถนะที่ 5 ตัวชี้วัดข้อที 2'!L15)/2</f>
        <v>3</v>
      </c>
      <c r="D15" s="39">
        <f>('สมรรถนะที่ 5 ตัวชี้วัดข้อที 2'!D15+'สมรรถนะที่ 5 ตัวชี้วัดข้อที 2'!M15)/2</f>
        <v>3</v>
      </c>
      <c r="E15" s="39">
        <f>('สมรรถนะที่ 5 ตัวชี้วัดข้อที 2'!E15+'สมรรถนะที่ 5 ตัวชี้วัดข้อที 2'!N15)/2</f>
        <v>1</v>
      </c>
      <c r="F15" s="39">
        <f>('สมรรถนะที่ 5 ตัวชี้วัดข้อที 2'!F15+'สมรรถนะที่ 5 ตัวชี้วัดข้อที 2'!O15)/2</f>
        <v>2</v>
      </c>
      <c r="G15" s="50">
        <f>('สมรรถนะที่ 5 ตัวชี้วัดข้อที 2'!G15+'สมรรถนะที่ 5 ตัวชี้วัดข้อที 2'!P15)/2</f>
        <v>9</v>
      </c>
      <c r="H15" s="81">
        <f>('สมรรถนะที่ 5 ตัวชี้วัดข้อที 2'!H15+'สมรรถนะที่ 5 ตัวชี้วัดข้อที 2'!Q15)/2</f>
        <v>2.25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เด็กชายนฤบดินทร์  เนาว์ประโคน</v>
      </c>
      <c r="C16" s="39">
        <f>('สมรรถนะที่ 5 ตัวชี้วัดข้อที 2'!C16+'สมรรถนะที่ 5 ตัวชี้วัดข้อที 2'!L16)/2</f>
        <v>3</v>
      </c>
      <c r="D16" s="39">
        <f>('สมรรถนะที่ 5 ตัวชี้วัดข้อที 2'!D16+'สมรรถนะที่ 5 ตัวชี้วัดข้อที 2'!M16)/2</f>
        <v>3</v>
      </c>
      <c r="E16" s="39">
        <f>('สมรรถนะที่ 5 ตัวชี้วัดข้อที 2'!E16+'สมรรถนะที่ 5 ตัวชี้วัดข้อที 2'!N16)/2</f>
        <v>1</v>
      </c>
      <c r="F16" s="39">
        <f>('สมรรถนะที่ 5 ตัวชี้วัดข้อที 2'!F16+'สมรรถนะที่ 5 ตัวชี้วัดข้อที 2'!O16)/2</f>
        <v>2</v>
      </c>
      <c r="G16" s="50">
        <f>('สมรรถนะที่ 5 ตัวชี้วัดข้อที 2'!G16+'สมรรถนะที่ 5 ตัวชี้วัดข้อที 2'!P16)/2</f>
        <v>9</v>
      </c>
      <c r="H16" s="81">
        <f>('สมรรถนะที่ 5 ตัวชี้วัดข้อที 2'!H16+'สมรรถนะที่ 5 ตัวชี้วัดข้อที 2'!Q16)/2</f>
        <v>2.25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เด็กชายสิริชัย  หนูแก้ว</v>
      </c>
      <c r="C17" s="39">
        <f>('สมรรถนะที่ 5 ตัวชี้วัดข้อที 2'!C17+'สมรรถนะที่ 5 ตัวชี้วัดข้อที 2'!L17)/2</f>
        <v>3</v>
      </c>
      <c r="D17" s="39">
        <f>('สมรรถนะที่ 5 ตัวชี้วัดข้อที 2'!D17+'สมรรถนะที่ 5 ตัวชี้วัดข้อที 2'!M17)/2</f>
        <v>1.5</v>
      </c>
      <c r="E17" s="39">
        <f>('สมรรถนะที่ 5 ตัวชี้วัดข้อที 2'!E17+'สมรรถนะที่ 5 ตัวชี้วัดข้อที 2'!N17)/2</f>
        <v>1</v>
      </c>
      <c r="F17" s="39">
        <f>('สมรรถนะที่ 5 ตัวชี้วัดข้อที 2'!F17+'สมรรถนะที่ 5 ตัวชี้วัดข้อที 2'!O17)/2</f>
        <v>1</v>
      </c>
      <c r="G17" s="50">
        <f>('สมรรถนะที่ 5 ตัวชี้วัดข้อที 2'!G17+'สมรรถนะที่ 5 ตัวชี้วัดข้อที 2'!P17)/2</f>
        <v>6.5</v>
      </c>
      <c r="H17" s="81">
        <f>('สมรรถนะที่ 5 ตัวชี้วัดข้อที 2'!H17+'สมรรถนะที่ 5 ตัวชี้วัดข้อที 2'!Q17)/2</f>
        <v>1.625</v>
      </c>
      <c r="I17" s="44" t="str">
        <f t="shared" si="0"/>
        <v>ดี</v>
      </c>
    </row>
    <row r="18" spans="1:9" x14ac:dyDescent="0.2">
      <c r="A18" s="39">
        <v>7</v>
      </c>
      <c r="B18" s="49" t="str">
        <f>ข้อมูลนักเรียน!B11</f>
        <v>เด็กชายสิริโชค หนูแก้ว</v>
      </c>
      <c r="C18" s="39">
        <f>('สมรรถนะที่ 5 ตัวชี้วัดข้อที 2'!C18+'สมรรถนะที่ 5 ตัวชี้วัดข้อที 2'!L18)/2</f>
        <v>1</v>
      </c>
      <c r="D18" s="39">
        <f>('สมรรถนะที่ 5 ตัวชี้วัดข้อที 2'!D18+'สมรรถนะที่ 5 ตัวชี้วัดข้อที 2'!M18)/2</f>
        <v>1.5</v>
      </c>
      <c r="E18" s="39">
        <f>('สมรรถนะที่ 5 ตัวชี้วัดข้อที 2'!E18+'สมรรถนะที่ 5 ตัวชี้วัดข้อที 2'!N18)/2</f>
        <v>1</v>
      </c>
      <c r="F18" s="39">
        <f>('สมรรถนะที่ 5 ตัวชี้วัดข้อที 2'!F18+'สมรรถนะที่ 5 ตัวชี้วัดข้อที 2'!O18)/2</f>
        <v>1</v>
      </c>
      <c r="G18" s="50">
        <f>('สมรรถนะที่ 5 ตัวชี้วัดข้อที 2'!G18+'สมรรถนะที่ 5 ตัวชี้วัดข้อที 2'!P18)/2</f>
        <v>4.5</v>
      </c>
      <c r="H18" s="81">
        <f>('สมรรถนะที่ 5 ตัวชี้วัดข้อที 2'!H18+'สมรรถนะที่ 5 ตัวชี้วัดข้อที 2'!Q18)/2</f>
        <v>1.125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เด็กชายอุ้มบุญ  ต่างครบุรี</v>
      </c>
      <c r="C19" s="39">
        <f>('สมรรถนะที่ 5 ตัวชี้วัดข้อที 2'!C19+'สมรรถนะที่ 5 ตัวชี้วัดข้อที 2'!L19)/2</f>
        <v>1</v>
      </c>
      <c r="D19" s="39">
        <f>('สมรรถนะที่ 5 ตัวชี้วัดข้อที 2'!D19+'สมรรถนะที่ 5 ตัวชี้วัดข้อที 2'!M19)/2</f>
        <v>1.5</v>
      </c>
      <c r="E19" s="39">
        <f>('สมรรถนะที่ 5 ตัวชี้วัดข้อที 2'!E19+'สมรรถนะที่ 5 ตัวชี้วัดข้อที 2'!N19)/2</f>
        <v>1</v>
      </c>
      <c r="F19" s="39">
        <f>('สมรรถนะที่ 5 ตัวชี้วัดข้อที 2'!F19+'สมรรถนะที่ 5 ตัวชี้วัดข้อที 2'!O19)/2</f>
        <v>1</v>
      </c>
      <c r="G19" s="50">
        <f>('สมรรถนะที่ 5 ตัวชี้วัดข้อที 2'!G19+'สมรรถนะที่ 5 ตัวชี้วัดข้อที 2'!P19)/2</f>
        <v>4.5</v>
      </c>
      <c r="H19" s="81">
        <f>('สมรรถนะที่ 5 ตัวชี้วัดข้อที 2'!H19+'สมรรถนะที่ 5 ตัวชี้วัดข้อที 2'!Q19)/2</f>
        <v>1.125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เด็กหญิงรัชนีกร ชำนาญจิตร</v>
      </c>
      <c r="C20" s="39">
        <f>('สมรรถนะที่ 5 ตัวชี้วัดข้อที 2'!C20+'สมรรถนะที่ 5 ตัวชี้วัดข้อที 2'!L20)/2</f>
        <v>1</v>
      </c>
      <c r="D20" s="39">
        <f>('สมรรถนะที่ 5 ตัวชี้วัดข้อที 2'!D20+'สมรรถนะที่ 5 ตัวชี้วัดข้อที 2'!M20)/2</f>
        <v>1.5</v>
      </c>
      <c r="E20" s="39">
        <f>('สมรรถนะที่ 5 ตัวชี้วัดข้อที 2'!E20+'สมรรถนะที่ 5 ตัวชี้วัดข้อที 2'!N20)/2</f>
        <v>1</v>
      </c>
      <c r="F20" s="39">
        <f>('สมรรถนะที่ 5 ตัวชี้วัดข้อที 2'!F20+'สมรรถนะที่ 5 ตัวชี้วัดข้อที 2'!O20)/2</f>
        <v>1</v>
      </c>
      <c r="G20" s="50">
        <f>('สมรรถนะที่ 5 ตัวชี้วัดข้อที 2'!G20+'สมรรถนะที่ 5 ตัวชี้วัดข้อที 2'!P20)/2</f>
        <v>4.5</v>
      </c>
      <c r="H20" s="81">
        <f>('สมรรถนะที่ 5 ตัวชี้วัดข้อที 2'!H20+'สมรรถนะที่ 5 ตัวชี้วัดข้อที 2'!Q20)/2</f>
        <v>1.125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เด็กหญิงวชิรญาณ์ สระกระโทก</v>
      </c>
      <c r="C21" s="39">
        <f>('สมรรถนะที่ 5 ตัวชี้วัดข้อที 2'!C21+'สมรรถนะที่ 5 ตัวชี้วัดข้อที 2'!L21)/2</f>
        <v>1.5</v>
      </c>
      <c r="D21" s="39">
        <f>('สมรรถนะที่ 5 ตัวชี้วัดข้อที 2'!D21+'สมรรถนะที่ 5 ตัวชี้วัดข้อที 2'!M21)/2</f>
        <v>2</v>
      </c>
      <c r="E21" s="39">
        <f>('สมรรถนะที่ 5 ตัวชี้วัดข้อที 2'!E21+'สมรรถนะที่ 5 ตัวชี้วัดข้อที 2'!N21)/2</f>
        <v>1</v>
      </c>
      <c r="F21" s="39">
        <f>('สมรรถนะที่ 5 ตัวชี้วัดข้อที 2'!F21+'สมรรถนะที่ 5 ตัวชี้วัดข้อที 2'!O21)/2</f>
        <v>1</v>
      </c>
      <c r="G21" s="50">
        <f>('สมรรถนะที่ 5 ตัวชี้วัดข้อที 2'!G21+'สมรรถนะที่ 5 ตัวชี้วัดข้อที 2'!P21)/2</f>
        <v>5.5</v>
      </c>
      <c r="H21" s="81">
        <f>('สมรรถนะที่ 5 ตัวชี้วัดข้อที 2'!H21+'สมรรถนะที่ 5 ตัวชี้วัดข้อที 2'!Q21)/2</f>
        <v>1.375</v>
      </c>
      <c r="I21" s="44" t="str">
        <f t="shared" si="0"/>
        <v>ผ่านเกณฑ์</v>
      </c>
    </row>
    <row r="22" spans="1:9" x14ac:dyDescent="0.2">
      <c r="A22" s="39">
        <v>11</v>
      </c>
      <c r="B22" s="49" t="str">
        <f>ข้อมูลนักเรียน!B15</f>
        <v>เด็กชายศุภชัย  คำดี</v>
      </c>
      <c r="C22" s="39">
        <f>('สมรรถนะที่ 5 ตัวชี้วัดข้อที 2'!C22+'สมรรถนะที่ 5 ตัวชี้วัดข้อที 2'!L22)/2</f>
        <v>1.5</v>
      </c>
      <c r="D22" s="39">
        <f>('สมรรถนะที่ 5 ตัวชี้วัดข้อที 2'!D22+'สมรรถนะที่ 5 ตัวชี้วัดข้อที 2'!M22)/2</f>
        <v>1.5</v>
      </c>
      <c r="E22" s="39">
        <f>('สมรรถนะที่ 5 ตัวชี้วัดข้อที 2'!E22+'สมรรถนะที่ 5 ตัวชี้วัดข้อที 2'!N22)/2</f>
        <v>1</v>
      </c>
      <c r="F22" s="39">
        <f>('สมรรถนะที่ 5 ตัวชี้วัดข้อที 2'!F22+'สมรรถนะที่ 5 ตัวชี้วัดข้อที 2'!O22)/2</f>
        <v>1</v>
      </c>
      <c r="G22" s="50">
        <f>('สมรรถนะที่ 5 ตัวชี้วัดข้อที 2'!G22+'สมรรถนะที่ 5 ตัวชี้วัดข้อที 2'!P22)/2</f>
        <v>5</v>
      </c>
      <c r="H22" s="81">
        <f>('สมรรถนะที่ 5 ตัวชี้วัดข้อที 2'!H22+'สมรรถนะที่ 5 ตัวชี้วัดข้อที 2'!Q22)/2</f>
        <v>1.25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เด็กชายธีรพงษ์ สิงห์กระโทก</v>
      </c>
      <c r="C23" s="39">
        <f>('สมรรถนะที่ 5 ตัวชี้วัดข้อที 2'!C23+'สมรรถนะที่ 5 ตัวชี้วัดข้อที 2'!L23)/2</f>
        <v>1</v>
      </c>
      <c r="D23" s="39">
        <f>('สมรรถนะที่ 5 ตัวชี้วัดข้อที 2'!D23+'สมรรถนะที่ 5 ตัวชี้วัดข้อที 2'!M23)/2</f>
        <v>1</v>
      </c>
      <c r="E23" s="39">
        <f>('สมรรถนะที่ 5 ตัวชี้วัดข้อที 2'!E23+'สมรรถนะที่ 5 ตัวชี้วัดข้อที 2'!N23)/2</f>
        <v>1</v>
      </c>
      <c r="F23" s="39">
        <f>('สมรรถนะที่ 5 ตัวชี้วัดข้อที 2'!F23+'สมรรถนะที่ 5 ตัวชี้วัดข้อที 2'!O23)/2</f>
        <v>1</v>
      </c>
      <c r="G23" s="50">
        <f>('สมรรถนะที่ 5 ตัวชี้วัดข้อที 2'!G23+'สมรรถนะที่ 5 ตัวชี้วัดข้อที 2'!P23)/2</f>
        <v>4</v>
      </c>
      <c r="H23" s="81">
        <f>('สมรรถนะที่ 5 ตัวชี้วัดข้อที 2'!H23+'สมรรถนะที่ 5 ตัวชี้วัดข้อที 2'!Q23)/2</f>
        <v>1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เด็กชายณวพล ชำนาญจิตร</v>
      </c>
      <c r="C24" s="39">
        <f>('สมรรถนะที่ 5 ตัวชี้วัดข้อที 2'!C24+'สมรรถนะที่ 5 ตัวชี้วัดข้อที 2'!L24)/2</f>
        <v>1</v>
      </c>
      <c r="D24" s="39">
        <f>('สมรรถนะที่ 5 ตัวชี้วัดข้อที 2'!D24+'สมรรถนะที่ 5 ตัวชี้วัดข้อที 2'!M24)/2</f>
        <v>1</v>
      </c>
      <c r="E24" s="39">
        <f>('สมรรถนะที่ 5 ตัวชี้วัดข้อที 2'!E24+'สมรรถนะที่ 5 ตัวชี้วัดข้อที 2'!N24)/2</f>
        <v>1</v>
      </c>
      <c r="F24" s="39">
        <f>('สมรรถนะที่ 5 ตัวชี้วัดข้อที 2'!F24+'สมรรถนะที่ 5 ตัวชี้วัดข้อที 2'!O24)/2</f>
        <v>1</v>
      </c>
      <c r="G24" s="50">
        <f>('สมรรถนะที่ 5 ตัวชี้วัดข้อที 2'!G24+'สมรรถนะที่ 5 ตัวชี้วัดข้อที 2'!P24)/2</f>
        <v>4</v>
      </c>
      <c r="H24" s="81">
        <f>('สมรรถนะที่ 5 ตัวชี้วัดข้อที 2'!H24+'สมรรถนะที่ 5 ตัวชี้วัดข้อที 2'!Q24)/2</f>
        <v>1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เด็กหญิงจันทัปปภา เกตุดอน</v>
      </c>
      <c r="C25" s="39">
        <f>('สมรรถนะที่ 5 ตัวชี้วัดข้อที 2'!C25+'สมรรถนะที่ 5 ตัวชี้วัดข้อที 2'!L25)/2</f>
        <v>1</v>
      </c>
      <c r="D25" s="39">
        <f>('สมรรถนะที่ 5 ตัวชี้วัดข้อที 2'!D25+'สมรรถนะที่ 5 ตัวชี้วัดข้อที 2'!M25)/2</f>
        <v>1</v>
      </c>
      <c r="E25" s="39">
        <f>('สมรรถนะที่ 5 ตัวชี้วัดข้อที 2'!E25+'สมรรถนะที่ 5 ตัวชี้วัดข้อที 2'!N25)/2</f>
        <v>1</v>
      </c>
      <c r="F25" s="39">
        <f>('สมรรถนะที่ 5 ตัวชี้วัดข้อที 2'!F25+'สมรรถนะที่ 5 ตัวชี้วัดข้อที 2'!O25)/2</f>
        <v>1</v>
      </c>
      <c r="G25" s="50">
        <f>('สมรรถนะที่ 5 ตัวชี้วัดข้อที 2'!G25+'สมรรถนะที่ 5 ตัวชี้วัดข้อที 2'!P25)/2</f>
        <v>4</v>
      </c>
      <c r="H25" s="81">
        <f>('สมรรถนะที่ 5 ตัวชี้วัดข้อที 2'!H25+'สมรรถนะที่ 5 ตัวชี้วัดข้อที 2'!Q25)/2</f>
        <v>1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เด็กชายกิตติเจริญชัย หงษ์อ่อน</v>
      </c>
      <c r="C26" s="39">
        <f>('สมรรถนะที่ 5 ตัวชี้วัดข้อที 2'!C26+'สมรรถนะที่ 5 ตัวชี้วัดข้อที 2'!L26)/2</f>
        <v>2</v>
      </c>
      <c r="D26" s="39">
        <f>('สมรรถนะที่ 5 ตัวชี้วัดข้อที 2'!D26+'สมรรถนะที่ 5 ตัวชี้วัดข้อที 2'!M26)/2</f>
        <v>2</v>
      </c>
      <c r="E26" s="39">
        <f>('สมรรถนะที่ 5 ตัวชี้วัดข้อที 2'!E26+'สมรรถนะที่ 5 ตัวชี้วัดข้อที 2'!N26)/2</f>
        <v>1</v>
      </c>
      <c r="F26" s="39">
        <f>('สมรรถนะที่ 5 ตัวชี้วัดข้อที 2'!F26+'สมรรถนะที่ 5 ตัวชี้วัดข้อที 2'!O26)/2</f>
        <v>1</v>
      </c>
      <c r="G26" s="50">
        <f>('สมรรถนะที่ 5 ตัวชี้วัดข้อที 2'!G26+'สมรรถนะที่ 5 ตัวชี้วัดข้อที 2'!P26)/2</f>
        <v>6</v>
      </c>
      <c r="H26" s="81">
        <f>('สมรรถนะที่ 5 ตัวชี้วัดข้อที 2'!H26+'สมรรถนะที่ 5 ตัวชี้วัดข้อที 2'!Q26)/2</f>
        <v>1.5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เด็กชายณรงค์ฤทธิ์  ล้อมกระโทก</v>
      </c>
      <c r="C27" s="39">
        <f>('สมรรถนะที่ 5 ตัวชี้วัดข้อที 2'!C27+'สมรรถนะที่ 5 ตัวชี้วัดข้อที 2'!L27)/2</f>
        <v>2</v>
      </c>
      <c r="D27" s="39">
        <f>('สมรรถนะที่ 5 ตัวชี้วัดข้อที 2'!D27+'สมรรถนะที่ 5 ตัวชี้วัดข้อที 2'!M27)/2</f>
        <v>2</v>
      </c>
      <c r="E27" s="39">
        <f>('สมรรถนะที่ 5 ตัวชี้วัดข้อที 2'!E27+'สมรรถนะที่ 5 ตัวชี้วัดข้อที 2'!N27)/2</f>
        <v>1</v>
      </c>
      <c r="F27" s="39">
        <f>('สมรรถนะที่ 5 ตัวชี้วัดข้อที 2'!F27+'สมรรถนะที่ 5 ตัวชี้วัดข้อที 2'!O27)/2</f>
        <v>1</v>
      </c>
      <c r="G27" s="50">
        <f>('สมรรถนะที่ 5 ตัวชี้วัดข้อที 2'!G27+'สมรรถนะที่ 5 ตัวชี้วัดข้อที 2'!P27)/2</f>
        <v>6</v>
      </c>
      <c r="H27" s="81">
        <f>('สมรรถนะที่ 5 ตัวชี้วัดข้อที 2'!H27+'สมรรถนะที่ 5 ตัวชี้วัดข้อที 2'!Q27)/2</f>
        <v>1.5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เด็กหญิงณัฐนิกา  รังกระโทก</v>
      </c>
      <c r="C28" s="39">
        <f>('สมรรถนะที่ 5 ตัวชี้วัดข้อที 2'!C28+'สมรรถนะที่ 5 ตัวชี้วัดข้อที 2'!L28)/2</f>
        <v>2</v>
      </c>
      <c r="D28" s="39">
        <f>('สมรรถนะที่ 5 ตัวชี้วัดข้อที 2'!D28+'สมรรถนะที่ 5 ตัวชี้วัดข้อที 2'!M28)/2</f>
        <v>2</v>
      </c>
      <c r="E28" s="39">
        <f>('สมรรถนะที่ 5 ตัวชี้วัดข้อที 2'!E28+'สมรรถนะที่ 5 ตัวชี้วัดข้อที 2'!N28)/2</f>
        <v>1</v>
      </c>
      <c r="F28" s="39">
        <f>('สมรรถนะที่ 5 ตัวชี้วัดข้อที 2'!F28+'สมรรถนะที่ 5 ตัวชี้วัดข้อที 2'!O28)/2</f>
        <v>1</v>
      </c>
      <c r="G28" s="50">
        <f>('สมรรถนะที่ 5 ตัวชี้วัดข้อที 2'!G28+'สมรรถนะที่ 5 ตัวชี้วัดข้อที 2'!P28)/2</f>
        <v>6</v>
      </c>
      <c r="H28" s="81">
        <f>('สมรรถนะที่ 5 ตัวชี้วัดข้อที 2'!H28+'สมรรถนะที่ 5 ตัวชี้วัดข้อที 2'!Q28)/2</f>
        <v>1.5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เด็กชายพรเพชร  แสงดี</v>
      </c>
      <c r="C29" s="39">
        <f>('สมรรถนะที่ 5 ตัวชี้วัดข้อที 2'!C29+'สมรรถนะที่ 5 ตัวชี้วัดข้อที 2'!L29)/2</f>
        <v>1.5</v>
      </c>
      <c r="D29" s="39">
        <f>('สมรรถนะที่ 5 ตัวชี้วัดข้อที 2'!D29+'สมรรถนะที่ 5 ตัวชี้วัดข้อที 2'!M29)/2</f>
        <v>1.5</v>
      </c>
      <c r="E29" s="39">
        <f>('สมรรถนะที่ 5 ตัวชี้วัดข้อที 2'!E29+'สมรรถนะที่ 5 ตัวชี้วัดข้อที 2'!N29)/2</f>
        <v>1</v>
      </c>
      <c r="F29" s="39">
        <f>('สมรรถนะที่ 5 ตัวชี้วัดข้อที 2'!F29+'สมรรถนะที่ 5 ตัวชี้วัดข้อที 2'!O29)/2</f>
        <v>1</v>
      </c>
      <c r="G29" s="50">
        <f>('สมรรถนะที่ 5 ตัวชี้วัดข้อที 2'!G29+'สมรรถนะที่ 5 ตัวชี้วัดข้อที 2'!P29)/2</f>
        <v>5</v>
      </c>
      <c r="H29" s="81">
        <f>('สมรรถนะที่ 5 ตัวชี้วัดข้อที 2'!H29+'สมรรถนะที่ 5 ตัวชี้วัดข้อที 2'!Q29)/2</f>
        <v>1.25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เด็กชายอภินัท  คำภูมี</v>
      </c>
      <c r="C30" s="39">
        <f>('สมรรถนะที่ 5 ตัวชี้วัดข้อที 2'!C30+'สมรรถนะที่ 5 ตัวชี้วัดข้อที 2'!L30)/2</f>
        <v>2</v>
      </c>
      <c r="D30" s="39">
        <f>('สมรรถนะที่ 5 ตัวชี้วัดข้อที 2'!D30+'สมรรถนะที่ 5 ตัวชี้วัดข้อที 2'!M30)/2</f>
        <v>2</v>
      </c>
      <c r="E30" s="39">
        <f>('สมรรถนะที่ 5 ตัวชี้วัดข้อที 2'!E30+'สมรรถนะที่ 5 ตัวชี้วัดข้อที 2'!N30)/2</f>
        <v>1</v>
      </c>
      <c r="F30" s="39">
        <f>('สมรรถนะที่ 5 ตัวชี้วัดข้อที 2'!F30+'สมรรถนะที่ 5 ตัวชี้วัดข้อที 2'!O30)/2</f>
        <v>1</v>
      </c>
      <c r="G30" s="50">
        <f>('สมรรถนะที่ 5 ตัวชี้วัดข้อที 2'!G30+'สมรรถนะที่ 5 ตัวชี้วัดข้อที 2'!P30)/2</f>
        <v>6</v>
      </c>
      <c r="H30" s="81">
        <f>('สมรรถนะที่ 5 ตัวชี้วัดข้อที 2'!H30+'สมรรถนะที่ 5 ตัวชี้วัดข้อที 2'!Q30)/2</f>
        <v>1.5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เด็กหญิงอริสา  รสกระโทก</v>
      </c>
      <c r="C31" s="39">
        <f>('สมรรถนะที่ 5 ตัวชี้วัดข้อที 2'!C31+'สมรรถนะที่ 5 ตัวชี้วัดข้อที 2'!L31)/2</f>
        <v>1</v>
      </c>
      <c r="D31" s="39">
        <f>('สมรรถนะที่ 5 ตัวชี้วัดข้อที 2'!D31+'สมรรถนะที่ 5 ตัวชี้วัดข้อที 2'!M31)/2</f>
        <v>1</v>
      </c>
      <c r="E31" s="39">
        <f>('สมรรถนะที่ 5 ตัวชี้วัดข้อที 2'!E31+'สมรรถนะที่ 5 ตัวชี้วัดข้อที 2'!N31)/2</f>
        <v>1</v>
      </c>
      <c r="F31" s="39">
        <f>('สมรรถนะที่ 5 ตัวชี้วัดข้อที 2'!F31+'สมรรถนะที่ 5 ตัวชี้วัดข้อที 2'!O31)/2</f>
        <v>1</v>
      </c>
      <c r="G31" s="50">
        <f>('สมรรถนะที่ 5 ตัวชี้วัดข้อที 2'!G31+'สมรรถนะที่ 5 ตัวชี้วัดข้อที 2'!P31)/2</f>
        <v>4</v>
      </c>
      <c r="H31" s="81">
        <f>('สมรรถนะที่ 5 ตัวชี้วัดข้อที 2'!H31+'สมรรถนะที่ 5 ตัวชี้วัดข้อที 2'!Q31)/2</f>
        <v>1</v>
      </c>
      <c r="I31" s="44" t="str">
        <f t="shared" si="0"/>
        <v>ผ่านเกณฑ์</v>
      </c>
    </row>
    <row r="32" spans="1:9" x14ac:dyDescent="0.2">
      <c r="A32" s="39">
        <v>21</v>
      </c>
      <c r="B32" s="49"/>
      <c r="C32" s="39"/>
      <c r="D32" s="39"/>
      <c r="E32" s="39"/>
      <c r="F32" s="39"/>
      <c r="G32" s="50"/>
      <c r="H32" s="81"/>
      <c r="I32" s="44"/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1.41875</v>
      </c>
      <c r="H44" s="170"/>
      <c r="I44" s="170"/>
    </row>
    <row r="45" spans="1:9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</row>
    <row r="46" spans="1:9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8</v>
      </c>
    </row>
    <row r="48" spans="1:9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12</v>
      </c>
    </row>
    <row r="49" spans="1:9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</row>
    <row r="51" spans="1:9" x14ac:dyDescent="0.55000000000000004">
      <c r="B51" s="173" t="s">
        <v>59</v>
      </c>
      <c r="C51" s="173"/>
      <c r="F51" s="173" t="s">
        <v>59</v>
      </c>
      <c r="G51" s="173"/>
      <c r="H51" s="173"/>
    </row>
    <row r="52" spans="1:9" x14ac:dyDescent="0.55000000000000004">
      <c r="B52" s="128" t="str">
        <f>ข้อมูลพื้นฐาน!D8</f>
        <v>(นางภัทรจิดาภา  กินนารี)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</row>
    <row r="53" spans="1:9" x14ac:dyDescent="0.55000000000000004">
      <c r="B53" s="128" t="s">
        <v>20</v>
      </c>
      <c r="C53" s="128"/>
      <c r="F53" s="128" t="s">
        <v>23</v>
      </c>
      <c r="G53" s="128"/>
      <c r="H53" s="128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45:F45"/>
    <mergeCell ref="G45:I45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A44:F44"/>
    <mergeCell ref="A1:I1"/>
    <mergeCell ref="A3:I3"/>
    <mergeCell ref="A4:I4"/>
    <mergeCell ref="G44:I44"/>
    <mergeCell ref="B2:D2"/>
    <mergeCell ref="E2:G2"/>
    <mergeCell ref="B52:C52"/>
    <mergeCell ref="F52:H52"/>
    <mergeCell ref="B53:C53"/>
    <mergeCell ref="F53:H53"/>
    <mergeCell ref="F46:H46"/>
    <mergeCell ref="F47:H47"/>
    <mergeCell ref="F48:H48"/>
    <mergeCell ref="F49:H49"/>
    <mergeCell ref="B51:C51"/>
    <mergeCell ref="F51:H51"/>
  </mergeCells>
  <pageMargins left="0.7" right="0.7" top="0.75" bottom="0.75" header="0.3" footer="0.3"/>
  <pageSetup paperSize="9" scale="58" fitToWidth="0"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topLeftCell="A100" zoomScaleNormal="100" workbookViewId="0">
      <selection activeCell="A144" sqref="A144"/>
    </sheetView>
  </sheetViews>
  <sheetFormatPr defaultColWidth="9" defaultRowHeight="14.25" x14ac:dyDescent="0.2"/>
  <cols>
    <col min="1" max="1" width="107.5" style="52" customWidth="1"/>
    <col min="2" max="2" width="97.75" style="52" customWidth="1"/>
    <col min="3" max="3" width="82.125" style="52" customWidth="1"/>
    <col min="4" max="4" width="65.875" style="52" customWidth="1"/>
    <col min="5" max="5" width="49.5" style="52" customWidth="1"/>
    <col min="6" max="6" width="13.375" style="52" customWidth="1"/>
    <col min="7" max="16384" width="9" style="52"/>
  </cols>
  <sheetData/>
  <pageMargins left="1.1023622047244095" right="0.51181102362204722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AK49"/>
  <sheetViews>
    <sheetView view="pageBreakPreview" zoomScale="80" zoomScaleNormal="85" zoomScaleSheetLayoutView="80" workbookViewId="0">
      <selection activeCell="C15" sqref="C15"/>
    </sheetView>
  </sheetViews>
  <sheetFormatPr defaultColWidth="7.75" defaultRowHeight="24" x14ac:dyDescent="0.55000000000000004"/>
  <cols>
    <col min="1" max="1" width="6.875" style="1" customWidth="1"/>
    <col min="2" max="2" width="29" style="1" customWidth="1"/>
    <col min="3" max="3" width="8.625" style="1" customWidth="1"/>
    <col min="4" max="6" width="8.5" style="1" customWidth="1"/>
    <col min="7" max="7" width="6.5" style="1" customWidth="1"/>
    <col min="8" max="8" width="5.75" style="1" customWidth="1"/>
    <col min="9" max="9" width="10.75" style="1" customWidth="1"/>
    <col min="10" max="11" width="8.5" style="1" customWidth="1"/>
    <col min="12" max="12" width="6.5" style="1" customWidth="1"/>
    <col min="13" max="13" width="4.75" style="1" bestFit="1" customWidth="1"/>
    <col min="14" max="14" width="10.75" style="1" customWidth="1"/>
    <col min="15" max="16" width="8.5" style="1" customWidth="1"/>
    <col min="17" max="17" width="6.5" style="1" customWidth="1"/>
    <col min="18" max="18" width="4.75" style="1" bestFit="1" customWidth="1"/>
    <col min="19" max="19" width="10.75" style="1" customWidth="1"/>
    <col min="20" max="25" width="8.5" style="1" customWidth="1"/>
    <col min="26" max="26" width="6.5" style="1" customWidth="1"/>
    <col min="27" max="27" width="4.75" style="1" bestFit="1" customWidth="1"/>
    <col min="28" max="28" width="10.75" style="1" customWidth="1"/>
    <col min="29" max="30" width="8.5" style="1" customWidth="1"/>
    <col min="31" max="31" width="7.5" style="1" customWidth="1"/>
    <col min="32" max="32" width="4.75" style="1" bestFit="1" customWidth="1"/>
    <col min="33" max="33" width="11" style="1" bestFit="1" customWidth="1"/>
    <col min="34" max="34" width="13.5" style="1" bestFit="1" customWidth="1"/>
    <col min="35" max="35" width="14.25" style="1" bestFit="1" customWidth="1"/>
    <col min="36" max="36" width="10.75" style="1" customWidth="1"/>
    <col min="37" max="16384" width="7.75" style="1"/>
  </cols>
  <sheetData>
    <row r="1" spans="1:36" ht="27.75" x14ac:dyDescent="0.55000000000000004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</row>
    <row r="2" spans="1:36" s="38" customFormat="1" ht="27.75" x14ac:dyDescent="0.65">
      <c r="A2" s="151" t="str">
        <f>ข้อมูลพื้นฐาน!D4</f>
        <v>ชั้นประถมศึกษาปีที่ 1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6" t="str">
        <f>ข้อมูลพื้นฐาน!D5</f>
        <v>ภาคเรียนที่ 1</v>
      </c>
      <c r="S2" s="156"/>
      <c r="T2" s="152" t="str">
        <f>ข้อมูลพื้นฐาน!D6</f>
        <v>ปีการศึกษา 2565</v>
      </c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</row>
    <row r="3" spans="1:36" s="38" customFormat="1" ht="27.75" x14ac:dyDescent="0.65">
      <c r="A3" s="157" t="str">
        <f>ข้อมูลพื้นฐาน!D7</f>
        <v>โรงเรียนบ้านกุดโบสถ์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x14ac:dyDescent="0.55000000000000004">
      <c r="A5" s="145" t="s">
        <v>43</v>
      </c>
      <c r="B5" s="146" t="s">
        <v>27</v>
      </c>
      <c r="C5" s="140" t="s">
        <v>134</v>
      </c>
      <c r="D5" s="140"/>
      <c r="E5" s="140"/>
      <c r="F5" s="140"/>
      <c r="G5" s="136" t="s">
        <v>44</v>
      </c>
      <c r="H5" s="137" t="s">
        <v>45</v>
      </c>
      <c r="I5" s="138" t="s">
        <v>46</v>
      </c>
      <c r="J5" s="140" t="s">
        <v>133</v>
      </c>
      <c r="K5" s="140"/>
      <c r="L5" s="136" t="s">
        <v>44</v>
      </c>
      <c r="M5" s="137" t="s">
        <v>45</v>
      </c>
      <c r="N5" s="138" t="s">
        <v>46</v>
      </c>
      <c r="O5" s="140" t="s">
        <v>132</v>
      </c>
      <c r="P5" s="140"/>
      <c r="Q5" s="136" t="s">
        <v>44</v>
      </c>
      <c r="R5" s="137" t="s">
        <v>45</v>
      </c>
      <c r="S5" s="138" t="s">
        <v>46</v>
      </c>
      <c r="T5" s="140" t="s">
        <v>131</v>
      </c>
      <c r="U5" s="140"/>
      <c r="V5" s="140"/>
      <c r="W5" s="140"/>
      <c r="X5" s="140"/>
      <c r="Y5" s="140"/>
      <c r="Z5" s="136" t="s">
        <v>44</v>
      </c>
      <c r="AA5" s="137" t="s">
        <v>45</v>
      </c>
      <c r="AB5" s="138" t="s">
        <v>46</v>
      </c>
      <c r="AC5" s="140" t="s">
        <v>130</v>
      </c>
      <c r="AD5" s="140"/>
      <c r="AE5" s="136" t="s">
        <v>44</v>
      </c>
      <c r="AF5" s="137" t="s">
        <v>45</v>
      </c>
      <c r="AG5" s="138" t="s">
        <v>46</v>
      </c>
      <c r="AH5" s="153" t="s">
        <v>143</v>
      </c>
      <c r="AI5" s="154" t="s">
        <v>144</v>
      </c>
      <c r="AJ5" s="155" t="s">
        <v>46</v>
      </c>
    </row>
    <row r="6" spans="1:36" ht="12.6" customHeight="1" x14ac:dyDescent="0.55000000000000004">
      <c r="A6" s="145"/>
      <c r="B6" s="146"/>
      <c r="C6" s="139" t="s">
        <v>124</v>
      </c>
      <c r="D6" s="139" t="s">
        <v>129</v>
      </c>
      <c r="E6" s="139" t="s">
        <v>125</v>
      </c>
      <c r="F6" s="139" t="s">
        <v>126</v>
      </c>
      <c r="G6" s="136"/>
      <c r="H6" s="137"/>
      <c r="I6" s="138"/>
      <c r="J6" s="139" t="s">
        <v>124</v>
      </c>
      <c r="K6" s="139" t="s">
        <v>129</v>
      </c>
      <c r="L6" s="136"/>
      <c r="M6" s="137"/>
      <c r="N6" s="138"/>
      <c r="O6" s="139" t="s">
        <v>124</v>
      </c>
      <c r="P6" s="139" t="s">
        <v>129</v>
      </c>
      <c r="Q6" s="136"/>
      <c r="R6" s="137"/>
      <c r="S6" s="138"/>
      <c r="T6" s="139" t="s">
        <v>124</v>
      </c>
      <c r="U6" s="139" t="s">
        <v>129</v>
      </c>
      <c r="V6" s="139" t="s">
        <v>125</v>
      </c>
      <c r="W6" s="139" t="s">
        <v>126</v>
      </c>
      <c r="X6" s="139" t="s">
        <v>127</v>
      </c>
      <c r="Y6" s="139" t="s">
        <v>128</v>
      </c>
      <c r="Z6" s="136"/>
      <c r="AA6" s="137"/>
      <c r="AB6" s="138"/>
      <c r="AC6" s="139" t="s">
        <v>124</v>
      </c>
      <c r="AD6" s="139" t="s">
        <v>129</v>
      </c>
      <c r="AE6" s="136"/>
      <c r="AF6" s="137"/>
      <c r="AG6" s="138"/>
      <c r="AH6" s="153"/>
      <c r="AI6" s="154"/>
      <c r="AJ6" s="155"/>
    </row>
    <row r="7" spans="1:36" ht="12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39"/>
      <c r="K7" s="139"/>
      <c r="L7" s="136"/>
      <c r="M7" s="137"/>
      <c r="N7" s="138"/>
      <c r="O7" s="139"/>
      <c r="P7" s="139"/>
      <c r="Q7" s="136"/>
      <c r="R7" s="137"/>
      <c r="S7" s="138"/>
      <c r="T7" s="139"/>
      <c r="U7" s="139"/>
      <c r="V7" s="139"/>
      <c r="W7" s="139"/>
      <c r="X7" s="139"/>
      <c r="Y7" s="139"/>
      <c r="Z7" s="136"/>
      <c r="AA7" s="137"/>
      <c r="AB7" s="138"/>
      <c r="AC7" s="139"/>
      <c r="AD7" s="139"/>
      <c r="AE7" s="136"/>
      <c r="AF7" s="137"/>
      <c r="AG7" s="138"/>
      <c r="AH7" s="153"/>
      <c r="AI7" s="154"/>
      <c r="AJ7" s="155"/>
    </row>
    <row r="8" spans="1:36" ht="12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39"/>
      <c r="K8" s="139"/>
      <c r="L8" s="136"/>
      <c r="M8" s="137"/>
      <c r="N8" s="138"/>
      <c r="O8" s="139"/>
      <c r="P8" s="139"/>
      <c r="Q8" s="136"/>
      <c r="R8" s="137"/>
      <c r="S8" s="138"/>
      <c r="T8" s="139"/>
      <c r="U8" s="139"/>
      <c r="V8" s="139"/>
      <c r="W8" s="139"/>
      <c r="X8" s="139"/>
      <c r="Y8" s="139"/>
      <c r="Z8" s="136"/>
      <c r="AA8" s="137"/>
      <c r="AB8" s="138"/>
      <c r="AC8" s="139"/>
      <c r="AD8" s="139"/>
      <c r="AE8" s="136"/>
      <c r="AF8" s="137"/>
      <c r="AG8" s="138"/>
      <c r="AH8" s="153"/>
      <c r="AI8" s="154"/>
      <c r="AJ8" s="155"/>
    </row>
    <row r="9" spans="1:36" ht="12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39"/>
      <c r="K9" s="139"/>
      <c r="L9" s="136"/>
      <c r="M9" s="137"/>
      <c r="N9" s="138"/>
      <c r="O9" s="139"/>
      <c r="P9" s="139"/>
      <c r="Q9" s="136"/>
      <c r="R9" s="137"/>
      <c r="S9" s="138"/>
      <c r="T9" s="139"/>
      <c r="U9" s="139"/>
      <c r="V9" s="139"/>
      <c r="W9" s="139"/>
      <c r="X9" s="139"/>
      <c r="Y9" s="139"/>
      <c r="Z9" s="136"/>
      <c r="AA9" s="137"/>
      <c r="AB9" s="138"/>
      <c r="AC9" s="139"/>
      <c r="AD9" s="139"/>
      <c r="AE9" s="136"/>
      <c r="AF9" s="137"/>
      <c r="AG9" s="138"/>
      <c r="AH9" s="153"/>
      <c r="AI9" s="154"/>
      <c r="AJ9" s="155"/>
    </row>
    <row r="10" spans="1:36" ht="12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39"/>
      <c r="K10" s="139"/>
      <c r="L10" s="136"/>
      <c r="M10" s="137"/>
      <c r="N10" s="138"/>
      <c r="O10" s="139"/>
      <c r="P10" s="139"/>
      <c r="Q10" s="136"/>
      <c r="R10" s="137"/>
      <c r="S10" s="138"/>
      <c r="T10" s="139"/>
      <c r="U10" s="139"/>
      <c r="V10" s="139"/>
      <c r="W10" s="139"/>
      <c r="X10" s="139"/>
      <c r="Y10" s="139"/>
      <c r="Z10" s="136"/>
      <c r="AA10" s="137"/>
      <c r="AB10" s="138"/>
      <c r="AC10" s="139"/>
      <c r="AD10" s="139"/>
      <c r="AE10" s="136"/>
      <c r="AF10" s="137"/>
      <c r="AG10" s="138"/>
      <c r="AH10" s="153"/>
      <c r="AI10" s="154"/>
      <c r="AJ10" s="155"/>
    </row>
    <row r="11" spans="1:36" ht="12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39"/>
      <c r="K11" s="139"/>
      <c r="L11" s="136"/>
      <c r="M11" s="137"/>
      <c r="N11" s="138"/>
      <c r="O11" s="139"/>
      <c r="P11" s="139"/>
      <c r="Q11" s="136"/>
      <c r="R11" s="137"/>
      <c r="S11" s="138"/>
      <c r="T11" s="139"/>
      <c r="U11" s="139"/>
      <c r="V11" s="139"/>
      <c r="W11" s="139"/>
      <c r="X11" s="139"/>
      <c r="Y11" s="139"/>
      <c r="Z11" s="136"/>
      <c r="AA11" s="137"/>
      <c r="AB11" s="138"/>
      <c r="AC11" s="139"/>
      <c r="AD11" s="139"/>
      <c r="AE11" s="136"/>
      <c r="AF11" s="137"/>
      <c r="AG11" s="138"/>
      <c r="AH11" s="153"/>
      <c r="AI11" s="154"/>
      <c r="AJ11" s="155"/>
    </row>
    <row r="12" spans="1:36" x14ac:dyDescent="0.55000000000000004">
      <c r="A12" s="39">
        <v>1</v>
      </c>
      <c r="B12" s="40" t="str">
        <f>ข้อมูลนักเรียน!B5</f>
        <v>เด็กชายฉัตรปกรณ์ ไร่กระโทก</v>
      </c>
      <c r="C12" s="41">
        <f>('สมรรถนะที่ 1 ตัวชี้วัดข้อที่ 1'!H12)</f>
        <v>1</v>
      </c>
      <c r="D12" s="41">
        <f>('สมรรถนะที่ 1 ตัวชี้วัดข้อที่ 2'!F12)</f>
        <v>1.5</v>
      </c>
      <c r="E12" s="41">
        <f>('สมรรถนะที่ 1 ตัวชี้วัดข้อที่ 3'!F12)</f>
        <v>1.5</v>
      </c>
      <c r="F12" s="41">
        <f>('สมรรถนะที่ 1 ตัวชี้วัดข้อที่ 4'!E12)</f>
        <v>2</v>
      </c>
      <c r="G12" s="42">
        <f>SUM(C12:F12)</f>
        <v>6</v>
      </c>
      <c r="H12" s="43">
        <f>AVERAGE(C12:F12)</f>
        <v>1.5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('สมรรถนะที่ 2 ตัวชี้วัดข้อที่ 1'!G12)</f>
        <v>1.6666666666666667</v>
      </c>
      <c r="K12" s="41">
        <f>('สมรรถนะที่ 2 ตัวชี้วัดข้อที 2'!G12)</f>
        <v>1.3333333333333333</v>
      </c>
      <c r="L12" s="42">
        <f>SUM(J12:K12)</f>
        <v>3</v>
      </c>
      <c r="M12" s="43">
        <f>AVERAGE(J12:K12)</f>
        <v>1.5</v>
      </c>
      <c r="N12" s="44" t="str">
        <f>IF(M12&gt;=2.5,"ดีเยี่ยม",IF(M12&gt;=1.5,"ดี",IF(M12&gt;=1,"ผ่านเกณฑ์",IF(M12&gt;=0,"ไม่ผ่านเกณฑ์"))))</f>
        <v>ดี</v>
      </c>
      <c r="O12" s="41">
        <f>('สมรรถนะที่ 3 ตัวชี้วัดข้อที 1'!H12)</f>
        <v>1</v>
      </c>
      <c r="P12" s="41">
        <f>('สมรรถนะที่ 3 ตัวชี้วัดข้อที 2'!E12)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('สมรรถนะที่ 4 ตัวชี้วัดข้อที 1'!E12)</f>
        <v>1</v>
      </c>
      <c r="U12" s="41">
        <f>('สมรรถนะที่ 4 ตัวชี้วัดข้อที 2'!G12)</f>
        <v>1</v>
      </c>
      <c r="V12" s="41">
        <f>('สมรรถนะที่ 4 ตัวชี้วัดข้อที 3'!G12)</f>
        <v>1.6666666666666667</v>
      </c>
      <c r="W12" s="41">
        <f>('สมรรถนะที่ 4 ตัวชี้วัดข้อที 4'!E12)</f>
        <v>1</v>
      </c>
      <c r="X12" s="41">
        <f>('สมรรถนะที่ 4 ตัวชี้วัดข้อที 5'!F12)</f>
        <v>1.5</v>
      </c>
      <c r="Y12" s="41">
        <f>('สมรรถนะที่ 4 ตัวชี้วัดข้อที 6'!F12)</f>
        <v>2</v>
      </c>
      <c r="Z12" s="42">
        <f>SUM(T12:Y12)</f>
        <v>8.1666666666666679</v>
      </c>
      <c r="AA12" s="43">
        <f>AVERAGE(T12:Y12)</f>
        <v>1.3611111111111114</v>
      </c>
      <c r="AB12" s="44" t="str">
        <f>IF(AA12&gt;=2.5,"ดีเยี่ยม",IF(AA12&gt;=1.5,"ดี",IF(AA12&gt;=1,"ผ่านเกณฑ์",IF(AA12&gt;=0,"ไม่ผ่านเกณฑ์"))))</f>
        <v>ผ่านเกณฑ์</v>
      </c>
      <c r="AC12" s="41">
        <f>('สมรรถนะที่ 5 ตัวชี้วัดข้อที 1'!H12)</f>
        <v>1</v>
      </c>
      <c r="AD12" s="41">
        <f>('สมรรถนะที่ 5 ตัวชี้วัดข้อที 2'!H12)</f>
        <v>1.25</v>
      </c>
      <c r="AE12" s="42">
        <f t="shared" ref="AE12:AE45" si="0">SUM(C12:AD12)</f>
        <v>48.444444444444443</v>
      </c>
      <c r="AF12" s="43">
        <f t="shared" ref="AF12:AF45" si="1">AVERAGE(C12:AD12)</f>
        <v>2.0185185185185186</v>
      </c>
      <c r="AG12" s="44" t="str">
        <f>IF(AF12&gt;=2.5,"ดีเยี่ยม",IF(AF12&gt;=1.5,"ดี",IF(AF12&gt;=1,"ผ่านเกณฑ์",IF(AF12&gt;=0,"ไม่ผ่านเกณฑ์"))))</f>
        <v>ดี</v>
      </c>
      <c r="AH12" s="82">
        <f>+G12+L12+Q12+Z12+AE12</f>
        <v>68.611111111111114</v>
      </c>
      <c r="AI12" s="83">
        <f>AVERAGE(H12,M12,R12,AA12,AF12)</f>
        <v>1.575925925925926</v>
      </c>
      <c r="AJ12" s="84" t="str">
        <f>IF(AI12&gt;=2.5,"ดีเยี่ยม",IF(AI12&gt;=1.5,"ดี",IF(AI12&gt;=1,"ผ่านเกณฑ์",IF(AI12&gt;=0,"ไม่ผ่านเกณฑ์"))))</f>
        <v>ดี</v>
      </c>
    </row>
    <row r="13" spans="1:36" x14ac:dyDescent="0.55000000000000004">
      <c r="A13" s="39">
        <v>2</v>
      </c>
      <c r="B13" s="40" t="str">
        <f>ข้อมูลนักเรียน!B6</f>
        <v>เด็กชายชานน เลยกระโทก</v>
      </c>
      <c r="C13" s="41">
        <f>('สมรรถนะที่ 1 ตัวชี้วัดข้อที่ 1'!H13)</f>
        <v>1.25</v>
      </c>
      <c r="D13" s="41">
        <f>('สมรรถนะที่ 1 ตัวชี้วัดข้อที่ 2'!F13)</f>
        <v>2</v>
      </c>
      <c r="E13" s="41">
        <f>('สมรรถนะที่ 1 ตัวชี้วัดข้อที่ 3'!F13)</f>
        <v>2</v>
      </c>
      <c r="F13" s="41">
        <f>('สมรรถนะที่ 1 ตัวชี้วัดข้อที่ 4'!E13)</f>
        <v>2</v>
      </c>
      <c r="G13" s="42">
        <f t="shared" ref="G13:G45" si="2">SUM(C13:F13)</f>
        <v>7.25</v>
      </c>
      <c r="H13" s="43">
        <f t="shared" ref="H13:H45" si="3">AVERAGE(C13:F13)</f>
        <v>1.8125</v>
      </c>
      <c r="I13" s="44" t="str">
        <f t="shared" ref="I13:I45" si="4">IF(H13&gt;=2.5,"ดีเยี่ยม",IF(H13&gt;=1.5,"ดี",IF(H13&gt;=1,"ผ่านเกณฑ์",IF(H13&gt;=0,"ไม่ผ่านเกณฑ์"))))</f>
        <v>ดี</v>
      </c>
      <c r="J13" s="41">
        <f>('สมรรถนะที่ 2 ตัวชี้วัดข้อที่ 1'!G13)</f>
        <v>2</v>
      </c>
      <c r="K13" s="41">
        <f>('สมรรถนะที่ 2 ตัวชี้วัดข้อที 2'!G13)</f>
        <v>1.3333333333333333</v>
      </c>
      <c r="L13" s="42">
        <f t="shared" ref="L13:L45" si="5">SUM(J13:K13)</f>
        <v>3.333333333333333</v>
      </c>
      <c r="M13" s="43">
        <f t="shared" ref="M13:M45" si="6">AVERAGE(J13:K13)</f>
        <v>1.6666666666666665</v>
      </c>
      <c r="N13" s="44" t="str">
        <f t="shared" ref="N13:N45" si="7">IF(M13&gt;=2.5,"ดีเยี่ยม",IF(M13&gt;=1.5,"ดี",IF(M13&gt;=1,"ผ่านเกณฑ์",IF(M13&gt;=0,"ไม่ผ่านเกณฑ์"))))</f>
        <v>ดี</v>
      </c>
      <c r="O13" s="41">
        <f>('สมรรถนะที่ 3 ตัวชี้วัดข้อที 1'!H13)</f>
        <v>1</v>
      </c>
      <c r="P13" s="41">
        <f>('สมรรถนะที่ 3 ตัวชี้วัดข้อที 2'!E13)</f>
        <v>2</v>
      </c>
      <c r="Q13" s="42">
        <f t="shared" ref="Q13:Q45" si="8">SUM(O13:P13)</f>
        <v>3</v>
      </c>
      <c r="R13" s="43">
        <f t="shared" ref="R13:R45" si="9">AVERAGE(O13:P13)</f>
        <v>1.5</v>
      </c>
      <c r="S13" s="44" t="str">
        <f t="shared" ref="S13:S45" si="10">IF(R13&gt;=2.5,"ดีเยี่ยม",IF(R13&gt;=1.5,"ดี",IF(R13&gt;=1,"ผ่านเกณฑ์",IF(R13&gt;=0,"ไม่ผ่านเกณฑ์"))))</f>
        <v>ดี</v>
      </c>
      <c r="T13" s="41">
        <f>('สมรรถนะที่ 4 ตัวชี้วัดข้อที 1'!E13)</f>
        <v>1</v>
      </c>
      <c r="U13" s="41">
        <f>('สมรรถนะที่ 4 ตัวชี้วัดข้อที 2'!G13)</f>
        <v>1</v>
      </c>
      <c r="V13" s="41">
        <f>('สมรรถนะที่ 4 ตัวชี้วัดข้อที 3'!G13)</f>
        <v>1.6666666666666667</v>
      </c>
      <c r="W13" s="41">
        <f>('สมรรถนะที่ 4 ตัวชี้วัดข้อที 4'!E13)</f>
        <v>1</v>
      </c>
      <c r="X13" s="41">
        <f>('สมรรถนะที่ 4 ตัวชี้วัดข้อที 5'!F13)</f>
        <v>1.5</v>
      </c>
      <c r="Y13" s="41">
        <f>('สมรรถนะที่ 4 ตัวชี้วัดข้อที 6'!F13)</f>
        <v>2</v>
      </c>
      <c r="Z13" s="42">
        <f t="shared" ref="Z13:Z45" si="11">SUM(T13:Y13)</f>
        <v>8.1666666666666679</v>
      </c>
      <c r="AA13" s="43">
        <f t="shared" ref="AA13:AA45" si="12">AVERAGE(T13:Y13)</f>
        <v>1.3611111111111114</v>
      </c>
      <c r="AB13" s="44" t="str">
        <f t="shared" ref="AB13:AB45" si="13">IF(AA13&gt;=2.5,"ดีเยี่ยม",IF(AA13&gt;=1.5,"ดี",IF(AA13&gt;=1,"ผ่านเกณฑ์",IF(AA13&gt;=0,"ไม่ผ่านเกณฑ์"))))</f>
        <v>ผ่านเกณฑ์</v>
      </c>
      <c r="AC13" s="41">
        <f>('สมรรถนะที่ 5 ตัวชี้วัดข้อที 1'!H13)</f>
        <v>1</v>
      </c>
      <c r="AD13" s="41">
        <f>('สมรรถนะที่ 5 ตัวชี้วัดข้อที 2'!H13)</f>
        <v>1.25</v>
      </c>
      <c r="AE13" s="42">
        <f t="shared" si="0"/>
        <v>52.090277777777771</v>
      </c>
      <c r="AF13" s="43">
        <f t="shared" si="1"/>
        <v>2.1704282407407405</v>
      </c>
      <c r="AG13" s="44" t="str">
        <f t="shared" ref="AG13:AG45" si="14">IF(AF13&gt;=2.5,"ดีเยี่ยม",IF(AF13&gt;=1.5,"ดี",IF(AF13&gt;=1,"ผ่านเกณฑ์",IF(AF13&gt;=0,"ไม่ผ่านเกณฑ์"))))</f>
        <v>ดี</v>
      </c>
      <c r="AH13" s="82">
        <f t="shared" ref="AH13:AH42" si="15">+G13+L13+Q13+Z13+AE13</f>
        <v>73.840277777777771</v>
      </c>
      <c r="AI13" s="83">
        <f t="shared" ref="AI13:AI42" si="16">AVERAGE(H13,M13,R13,AA13,AF13)</f>
        <v>1.7021412037037038</v>
      </c>
      <c r="AJ13" s="84" t="str">
        <f t="shared" ref="AJ13:AJ45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เด็กชายณัฐพล  พินิจ</v>
      </c>
      <c r="C14" s="41">
        <f>('สมรรถนะที่ 1 ตัวชี้วัดข้อที่ 1'!H14)</f>
        <v>3</v>
      </c>
      <c r="D14" s="41">
        <f>('สมรรถนะที่ 1 ตัวชี้วัดข้อที่ 2'!F14)</f>
        <v>3</v>
      </c>
      <c r="E14" s="41">
        <f>('สมรรถนะที่ 1 ตัวชี้วัดข้อที่ 3'!F14)</f>
        <v>3</v>
      </c>
      <c r="F14" s="41">
        <f>('สมรรถนะที่ 1 ตัวชี้วัดข้อที่ 4'!E14)</f>
        <v>3</v>
      </c>
      <c r="G14" s="42">
        <f t="shared" si="2"/>
        <v>12</v>
      </c>
      <c r="H14" s="43">
        <f t="shared" si="3"/>
        <v>3</v>
      </c>
      <c r="I14" s="44" t="str">
        <f t="shared" si="4"/>
        <v>ดีเยี่ยม</v>
      </c>
      <c r="J14" s="41">
        <f>('สมรรถนะที่ 2 ตัวชี้วัดข้อที่ 1'!G14)</f>
        <v>3</v>
      </c>
      <c r="K14" s="41">
        <f>('สมรรถนะที่ 2 ตัวชี้วัดข้อที 2'!G14)</f>
        <v>2.3333333333333335</v>
      </c>
      <c r="L14" s="42">
        <f t="shared" si="5"/>
        <v>5.3333333333333339</v>
      </c>
      <c r="M14" s="43">
        <f t="shared" si="6"/>
        <v>2.666666666666667</v>
      </c>
      <c r="N14" s="44" t="str">
        <f t="shared" si="7"/>
        <v>ดีเยี่ยม</v>
      </c>
      <c r="O14" s="41">
        <f>('สมรรถนะที่ 3 ตัวชี้วัดข้อที 1'!H14)</f>
        <v>2</v>
      </c>
      <c r="P14" s="41">
        <f>('สมรรถนะที่ 3 ตัวชี้วัดข้อที 2'!E14)</f>
        <v>3</v>
      </c>
      <c r="Q14" s="42">
        <f t="shared" si="8"/>
        <v>5</v>
      </c>
      <c r="R14" s="43">
        <f t="shared" si="9"/>
        <v>2.5</v>
      </c>
      <c r="S14" s="44" t="str">
        <f t="shared" si="10"/>
        <v>ดีเยี่ยม</v>
      </c>
      <c r="T14" s="41">
        <f>('สมรรถนะที่ 4 ตัวชี้วัดข้อที 1'!E14)</f>
        <v>3</v>
      </c>
      <c r="U14" s="41">
        <f>('สมรรถนะที่ 4 ตัวชี้วัดข้อที 2'!G14)</f>
        <v>2.6666666666666665</v>
      </c>
      <c r="V14" s="41">
        <f>('สมรรถนะที่ 4 ตัวชี้วัดข้อที 3'!G14)</f>
        <v>3</v>
      </c>
      <c r="W14" s="41">
        <f>('สมรรถนะที่ 4 ตัวชี้วัดข้อที 4'!E14)</f>
        <v>3</v>
      </c>
      <c r="X14" s="41">
        <f>('สมรรถนะที่ 4 ตัวชี้วัดข้อที 5'!F14)</f>
        <v>2.5</v>
      </c>
      <c r="Y14" s="41">
        <f>('สมรรถนะที่ 4 ตัวชี้วัดข้อที 6'!F14)</f>
        <v>3</v>
      </c>
      <c r="Z14" s="42">
        <f t="shared" si="11"/>
        <v>17.166666666666664</v>
      </c>
      <c r="AA14" s="43">
        <f t="shared" si="12"/>
        <v>2.8611111111111107</v>
      </c>
      <c r="AB14" s="44" t="str">
        <f t="shared" si="13"/>
        <v>ดีเยี่ยม</v>
      </c>
      <c r="AC14" s="41">
        <f>('สมรรถนะที่ 5 ตัวชี้วัดข้อที 1'!H14)</f>
        <v>2.25</v>
      </c>
      <c r="AD14" s="41">
        <f>('สมรรถนะที่ 5 ตัวชี้วัดข้อที 2'!H14)</f>
        <v>2.25</v>
      </c>
      <c r="AE14" s="42">
        <f t="shared" si="0"/>
        <v>94.527777777777771</v>
      </c>
      <c r="AF14" s="43">
        <f t="shared" si="1"/>
        <v>3.938657407407407</v>
      </c>
      <c r="AG14" s="44" t="str">
        <f t="shared" si="14"/>
        <v>ดีเยี่ยม</v>
      </c>
      <c r="AH14" s="82">
        <f t="shared" si="15"/>
        <v>134.02777777777777</v>
      </c>
      <c r="AI14" s="83">
        <f t="shared" si="16"/>
        <v>2.993287037037037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เด็กชายธีรเดช ผลวัฒน์</v>
      </c>
      <c r="C15" s="41">
        <f>('สมรรถนะที่ 1 ตัวชี้วัดข้อที่ 1'!H15)</f>
        <v>2.75</v>
      </c>
      <c r="D15" s="41">
        <f>('สมรรถนะที่ 1 ตัวชี้วัดข้อที่ 2'!F15)</f>
        <v>3</v>
      </c>
      <c r="E15" s="41">
        <f>('สมรรถนะที่ 1 ตัวชี้วัดข้อที่ 3'!F15)</f>
        <v>3</v>
      </c>
      <c r="F15" s="41">
        <f>('สมรรถนะที่ 1 ตัวชี้วัดข้อที่ 4'!E15)</f>
        <v>3</v>
      </c>
      <c r="G15" s="42">
        <f t="shared" si="2"/>
        <v>11.75</v>
      </c>
      <c r="H15" s="43">
        <f t="shared" si="3"/>
        <v>2.9375</v>
      </c>
      <c r="I15" s="44" t="str">
        <f t="shared" si="4"/>
        <v>ดีเยี่ยม</v>
      </c>
      <c r="J15" s="41">
        <f>('สมรรถนะที่ 2 ตัวชี้วัดข้อที่ 1'!G15)</f>
        <v>2.6666666666666665</v>
      </c>
      <c r="K15" s="41">
        <f>('สมรรถนะที่ 2 ตัวชี้วัดข้อที 2'!G15)</f>
        <v>2.6666666666666665</v>
      </c>
      <c r="L15" s="42">
        <f t="shared" si="5"/>
        <v>5.333333333333333</v>
      </c>
      <c r="M15" s="43">
        <f t="shared" si="6"/>
        <v>2.6666666666666665</v>
      </c>
      <c r="N15" s="44" t="str">
        <f t="shared" si="7"/>
        <v>ดีเยี่ยม</v>
      </c>
      <c r="O15" s="41">
        <f>('สมรรถนะที่ 3 ตัวชี้วัดข้อที 1'!H15)</f>
        <v>2</v>
      </c>
      <c r="P15" s="41">
        <f>('สมรรถนะที่ 3 ตัวชี้วัดข้อที 2'!E15)</f>
        <v>3</v>
      </c>
      <c r="Q15" s="42">
        <f t="shared" si="8"/>
        <v>5</v>
      </c>
      <c r="R15" s="43">
        <f t="shared" si="9"/>
        <v>2.5</v>
      </c>
      <c r="S15" s="44" t="str">
        <f t="shared" si="10"/>
        <v>ดีเยี่ยม</v>
      </c>
      <c r="T15" s="41">
        <f>('สมรรถนะที่ 4 ตัวชี้วัดข้อที 1'!E15)</f>
        <v>3</v>
      </c>
      <c r="U15" s="41">
        <f>('สมรรถนะที่ 4 ตัวชี้วัดข้อที 2'!G15)</f>
        <v>2.6666666666666665</v>
      </c>
      <c r="V15" s="41">
        <f>('สมรรถนะที่ 4 ตัวชี้วัดข้อที 3'!G15)</f>
        <v>3</v>
      </c>
      <c r="W15" s="41">
        <f>('สมรรถนะที่ 4 ตัวชี้วัดข้อที 4'!E15)</f>
        <v>3</v>
      </c>
      <c r="X15" s="41">
        <f>('สมรรถนะที่ 4 ตัวชี้วัดข้อที 5'!F15)</f>
        <v>2.5</v>
      </c>
      <c r="Y15" s="41">
        <f>('สมรรถนะที่ 4 ตัวชี้วัดข้อที 6'!F15)</f>
        <v>3</v>
      </c>
      <c r="Z15" s="42">
        <f t="shared" si="11"/>
        <v>17.166666666666664</v>
      </c>
      <c r="AA15" s="43">
        <f t="shared" si="12"/>
        <v>2.8611111111111107</v>
      </c>
      <c r="AB15" s="44" t="str">
        <f t="shared" si="13"/>
        <v>ดีเยี่ยม</v>
      </c>
      <c r="AC15" s="41">
        <f>('สมรรถนะที่ 5 ตัวชี้วัดข้อที 1'!H15)</f>
        <v>2.25</v>
      </c>
      <c r="AD15" s="41">
        <f>('สมรรถนะที่ 5 ตัวชี้วัดข้อที 2'!H15)</f>
        <v>2.25</v>
      </c>
      <c r="AE15" s="42">
        <f t="shared" si="0"/>
        <v>93.965277777777771</v>
      </c>
      <c r="AF15" s="43">
        <f t="shared" si="1"/>
        <v>3.915219907407407</v>
      </c>
      <c r="AG15" s="44" t="str">
        <f t="shared" si="14"/>
        <v>ดีเยี่ยม</v>
      </c>
      <c r="AH15" s="82">
        <f t="shared" si="15"/>
        <v>133.21527777777777</v>
      </c>
      <c r="AI15" s="83">
        <f t="shared" si="16"/>
        <v>2.9760995370370367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เด็กชายนฤบดินทร์  เนาว์ประโคน</v>
      </c>
      <c r="C16" s="41">
        <f>('สมรรถนะที่ 1 ตัวชี้วัดข้อที่ 1'!H16)</f>
        <v>2.25</v>
      </c>
      <c r="D16" s="41">
        <f>('สมรรถนะที่ 1 ตัวชี้วัดข้อที่ 2'!F16)</f>
        <v>3</v>
      </c>
      <c r="E16" s="41">
        <f>('สมรรถนะที่ 1 ตัวชี้วัดข้อที่ 3'!F16)</f>
        <v>2.5</v>
      </c>
      <c r="F16" s="41">
        <f>('สมรรถนะที่ 1 ตัวชี้วัดข้อที่ 4'!E16)</f>
        <v>3</v>
      </c>
      <c r="G16" s="42">
        <f t="shared" si="2"/>
        <v>10.75</v>
      </c>
      <c r="H16" s="43">
        <f t="shared" si="3"/>
        <v>2.6875</v>
      </c>
      <c r="I16" s="44" t="str">
        <f t="shared" si="4"/>
        <v>ดีเยี่ยม</v>
      </c>
      <c r="J16" s="41">
        <f>('สมรรถนะที่ 2 ตัวชี้วัดข้อที่ 1'!G16)</f>
        <v>2.3333333333333335</v>
      </c>
      <c r="K16" s="41">
        <f>('สมรรถนะที่ 2 ตัวชี้วัดข้อที 2'!G16)</f>
        <v>2.6666666666666665</v>
      </c>
      <c r="L16" s="42">
        <f t="shared" si="5"/>
        <v>5</v>
      </c>
      <c r="M16" s="43">
        <f t="shared" si="6"/>
        <v>2.5</v>
      </c>
      <c r="N16" s="44" t="str">
        <f t="shared" si="7"/>
        <v>ดีเยี่ยม</v>
      </c>
      <c r="O16" s="41">
        <f>('สมรรถนะที่ 3 ตัวชี้วัดข้อที 1'!H16)</f>
        <v>1.75</v>
      </c>
      <c r="P16" s="41">
        <f>('สมรรถนะที่ 3 ตัวชี้วัดข้อที 2'!E16)</f>
        <v>3</v>
      </c>
      <c r="Q16" s="42">
        <f t="shared" si="8"/>
        <v>4.75</v>
      </c>
      <c r="R16" s="43">
        <f t="shared" si="9"/>
        <v>2.375</v>
      </c>
      <c r="S16" s="44" t="str">
        <f t="shared" si="10"/>
        <v>ดี</v>
      </c>
      <c r="T16" s="41">
        <f>('สมรรถนะที่ 4 ตัวชี้วัดข้อที 1'!E16)</f>
        <v>3</v>
      </c>
      <c r="U16" s="41">
        <f>('สมรรถนะที่ 4 ตัวชี้วัดข้อที 2'!G16)</f>
        <v>2.6666666666666665</v>
      </c>
      <c r="V16" s="41">
        <f>('สมรรถนะที่ 4 ตัวชี้วัดข้อที 3'!G16)</f>
        <v>3</v>
      </c>
      <c r="W16" s="41">
        <f>('สมรรถนะที่ 4 ตัวชี้วัดข้อที 4'!E16)</f>
        <v>2</v>
      </c>
      <c r="X16" s="41">
        <f>('สมรรถนะที่ 4 ตัวชี้วัดข้อที 5'!F16)</f>
        <v>2</v>
      </c>
      <c r="Y16" s="41">
        <f>('สมรรถนะที่ 4 ตัวชี้วัดข้อที 6'!F16)</f>
        <v>3</v>
      </c>
      <c r="Z16" s="42">
        <f t="shared" si="11"/>
        <v>15.666666666666666</v>
      </c>
      <c r="AA16" s="43">
        <f t="shared" si="12"/>
        <v>2.6111111111111112</v>
      </c>
      <c r="AB16" s="44" t="str">
        <f t="shared" si="13"/>
        <v>ดีเยี่ยม</v>
      </c>
      <c r="AC16" s="41">
        <f>('สมรรถนะที่ 5 ตัวชี้วัดข้อที 1'!H16)</f>
        <v>2.25</v>
      </c>
      <c r="AD16" s="41">
        <f>('สมรรถนะที่ 5 ตัวชี้วัดข้อที 2'!H16)</f>
        <v>2.25</v>
      </c>
      <c r="AE16" s="42">
        <f t="shared" si="0"/>
        <v>87.006944444444443</v>
      </c>
      <c r="AF16" s="43">
        <f t="shared" si="1"/>
        <v>3.6252893518518516</v>
      </c>
      <c r="AG16" s="44" t="str">
        <f t="shared" si="14"/>
        <v>ดีเยี่ยม</v>
      </c>
      <c r="AH16" s="82">
        <f t="shared" si="15"/>
        <v>123.17361111111111</v>
      </c>
      <c r="AI16" s="83">
        <f t="shared" si="16"/>
        <v>2.7597800925925924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เด็กชายสิริชัย  หนูแก้ว</v>
      </c>
      <c r="C17" s="41">
        <f>('สมรรถนะที่ 1 ตัวชี้วัดข้อที่ 1'!H17)</f>
        <v>0.5</v>
      </c>
      <c r="D17" s="41">
        <f>('สมรรถนะที่ 1 ตัวชี้วัดข้อที่ 2'!F17)</f>
        <v>3</v>
      </c>
      <c r="E17" s="41">
        <f>('สมรรถนะที่ 1 ตัวชี้วัดข้อที่ 3'!F17)</f>
        <v>2.5</v>
      </c>
      <c r="F17" s="41">
        <f>('สมรรถนะที่ 1 ตัวชี้วัดข้อที่ 4'!E17)</f>
        <v>3</v>
      </c>
      <c r="G17" s="42">
        <f t="shared" si="2"/>
        <v>9</v>
      </c>
      <c r="H17" s="43">
        <f t="shared" si="3"/>
        <v>2.25</v>
      </c>
      <c r="I17" s="44" t="str">
        <f t="shared" si="4"/>
        <v>ดี</v>
      </c>
      <c r="J17" s="41">
        <f>('สมรรถนะที่ 2 ตัวชี้วัดข้อที่ 1'!G17)</f>
        <v>1.6666666666666667</v>
      </c>
      <c r="K17" s="41">
        <f>('สมรรถนะที่ 2 ตัวชี้วัดข้อที 2'!G17)</f>
        <v>1.3333333333333333</v>
      </c>
      <c r="L17" s="42">
        <f t="shared" si="5"/>
        <v>3</v>
      </c>
      <c r="M17" s="43">
        <f t="shared" si="6"/>
        <v>1.5</v>
      </c>
      <c r="N17" s="44" t="str">
        <f t="shared" si="7"/>
        <v>ดี</v>
      </c>
      <c r="O17" s="41">
        <f>('สมรรถนะที่ 3 ตัวชี้วัดข้อที 1'!H17)</f>
        <v>1</v>
      </c>
      <c r="P17" s="41">
        <f>('สมรรถนะที่ 3 ตัวชี้วัดข้อที 2'!E17)</f>
        <v>2</v>
      </c>
      <c r="Q17" s="42">
        <f t="shared" si="8"/>
        <v>3</v>
      </c>
      <c r="R17" s="43">
        <f t="shared" si="9"/>
        <v>1.5</v>
      </c>
      <c r="S17" s="44" t="str">
        <f t="shared" si="10"/>
        <v>ดี</v>
      </c>
      <c r="T17" s="41">
        <f>('สมรรถนะที่ 4 ตัวชี้วัดข้อที 1'!E17)</f>
        <v>2</v>
      </c>
      <c r="U17" s="41">
        <f>('สมรรถนะที่ 4 ตัวชี้วัดข้อที 2'!G17)</f>
        <v>1.3333333333333333</v>
      </c>
      <c r="V17" s="41">
        <f>('สมรรถนะที่ 4 ตัวชี้วัดข้อที 3'!G17)</f>
        <v>2</v>
      </c>
      <c r="W17" s="41">
        <f>('สมรรถนะที่ 4 ตัวชี้วัดข้อที 4'!E17)</f>
        <v>1</v>
      </c>
      <c r="X17" s="41">
        <f>('สมรรถนะที่ 4 ตัวชี้วัดข้อที 5'!F17)</f>
        <v>1.5</v>
      </c>
      <c r="Y17" s="41">
        <f>('สมรรถนะที่ 4 ตัวชี้วัดข้อที 6'!F17)</f>
        <v>2</v>
      </c>
      <c r="Z17" s="42">
        <f t="shared" si="11"/>
        <v>9.8333333333333321</v>
      </c>
      <c r="AA17" s="43">
        <f t="shared" si="12"/>
        <v>1.6388888888888886</v>
      </c>
      <c r="AB17" s="44" t="str">
        <f t="shared" si="13"/>
        <v>ดี</v>
      </c>
      <c r="AC17" s="41">
        <f>('สมรรถนะที่ 5 ตัวชี้วัดข้อที 1'!H17)</f>
        <v>1</v>
      </c>
      <c r="AD17" s="41">
        <f>('สมรรถนะที่ 5 ตัวชี้วัดข้อที 2'!H17)</f>
        <v>1.5</v>
      </c>
      <c r="AE17" s="42">
        <f t="shared" si="0"/>
        <v>59.055555555555557</v>
      </c>
      <c r="AF17" s="43">
        <f t="shared" si="1"/>
        <v>2.4606481481481484</v>
      </c>
      <c r="AG17" s="44" t="str">
        <f t="shared" si="14"/>
        <v>ดี</v>
      </c>
      <c r="AH17" s="82">
        <f t="shared" si="15"/>
        <v>83.888888888888886</v>
      </c>
      <c r="AI17" s="83">
        <f t="shared" si="16"/>
        <v>1.8699074074074074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เด็กชายสิริโชค หนูแก้ว</v>
      </c>
      <c r="C18" s="41">
        <f>('สมรรถนะที่ 1 ตัวชี้วัดข้อที่ 1'!H18)</f>
        <v>0.5</v>
      </c>
      <c r="D18" s="41">
        <f>('สมรรถนะที่ 1 ตัวชี้วัดข้อที่ 2'!F18)</f>
        <v>3</v>
      </c>
      <c r="E18" s="41">
        <f>('สมรรถนะที่ 1 ตัวชี้วัดข้อที่ 3'!F18)</f>
        <v>2</v>
      </c>
      <c r="F18" s="41">
        <f>('สมรรถนะที่ 1 ตัวชี้วัดข้อที่ 4'!E18)</f>
        <v>3</v>
      </c>
      <c r="G18" s="42">
        <f t="shared" si="2"/>
        <v>8.5</v>
      </c>
      <c r="H18" s="43">
        <f t="shared" si="3"/>
        <v>2.125</v>
      </c>
      <c r="I18" s="44" t="str">
        <f t="shared" si="4"/>
        <v>ดี</v>
      </c>
      <c r="J18" s="41">
        <f>('สมรรถนะที่ 2 ตัวชี้วัดข้อที่ 1'!G18)</f>
        <v>1.3333333333333333</v>
      </c>
      <c r="K18" s="41">
        <f>('สมรรถนะที่ 2 ตัวชี้วัดข้อที 2'!G18)</f>
        <v>1.3333333333333333</v>
      </c>
      <c r="L18" s="42">
        <f t="shared" si="5"/>
        <v>2.6666666666666665</v>
      </c>
      <c r="M18" s="43">
        <f t="shared" si="6"/>
        <v>1.3333333333333333</v>
      </c>
      <c r="N18" s="44" t="str">
        <f t="shared" si="7"/>
        <v>ผ่านเกณฑ์</v>
      </c>
      <c r="O18" s="41">
        <f>('สมรรถนะที่ 3 ตัวชี้วัดข้อที 1'!H18)</f>
        <v>1</v>
      </c>
      <c r="P18" s="41">
        <f>('สมรรถนะที่ 3 ตัวชี้วัดข้อที 2'!E18)</f>
        <v>2</v>
      </c>
      <c r="Q18" s="42">
        <f t="shared" si="8"/>
        <v>3</v>
      </c>
      <c r="R18" s="43">
        <f t="shared" si="9"/>
        <v>1.5</v>
      </c>
      <c r="S18" s="44" t="str">
        <f t="shared" si="10"/>
        <v>ดี</v>
      </c>
      <c r="T18" s="41">
        <f>('สมรรถนะที่ 4 ตัวชี้วัดข้อที 1'!E18)</f>
        <v>2</v>
      </c>
      <c r="U18" s="41">
        <f>('สมรรถนะที่ 4 ตัวชี้วัดข้อที 2'!G18)</f>
        <v>1.3333333333333333</v>
      </c>
      <c r="V18" s="41">
        <f>('สมรรถนะที่ 4 ตัวชี้วัดข้อที 3'!G18)</f>
        <v>2.3333333333333335</v>
      </c>
      <c r="W18" s="41">
        <f>('สมรรถนะที่ 4 ตัวชี้วัดข้อที 4'!E18)</f>
        <v>1</v>
      </c>
      <c r="X18" s="41">
        <f>('สมรรถนะที่ 4 ตัวชี้วัดข้อที 5'!F18)</f>
        <v>1.5</v>
      </c>
      <c r="Y18" s="41">
        <f>('สมรรถนะที่ 4 ตัวชี้วัดข้อที 6'!F18)</f>
        <v>2</v>
      </c>
      <c r="Z18" s="42">
        <f t="shared" si="11"/>
        <v>10.166666666666666</v>
      </c>
      <c r="AA18" s="43">
        <f t="shared" si="12"/>
        <v>1.6944444444444444</v>
      </c>
      <c r="AB18" s="44" t="str">
        <f t="shared" si="13"/>
        <v>ดี</v>
      </c>
      <c r="AC18" s="41">
        <f>('สมรรถนะที่ 5 ตัวชี้วัดข้อที 1'!H18)</f>
        <v>1.25</v>
      </c>
      <c r="AD18" s="41">
        <f>('สมรรถนะที่ 5 ตัวชี้วัดข้อที 2'!H18)</f>
        <v>1</v>
      </c>
      <c r="AE18" s="42">
        <f t="shared" si="0"/>
        <v>57.569444444444443</v>
      </c>
      <c r="AF18" s="43">
        <f t="shared" si="1"/>
        <v>2.3987268518518516</v>
      </c>
      <c r="AG18" s="44" t="str">
        <f t="shared" si="14"/>
        <v>ดี</v>
      </c>
      <c r="AH18" s="82">
        <f t="shared" si="15"/>
        <v>81.902777777777771</v>
      </c>
      <c r="AI18" s="83">
        <f t="shared" si="16"/>
        <v>1.810300925925926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เด็กชายอุ้มบุญ  ต่างครบุรี</v>
      </c>
      <c r="C19" s="41">
        <f>('สมรรถนะที่ 1 ตัวชี้วัดข้อที่ 1'!H19)</f>
        <v>0.5</v>
      </c>
      <c r="D19" s="41">
        <f>('สมรรถนะที่ 1 ตัวชี้วัดข้อที่ 2'!F19)</f>
        <v>2</v>
      </c>
      <c r="E19" s="41">
        <f>('สมรรถนะที่ 1 ตัวชี้วัดข้อที่ 3'!F19)</f>
        <v>1.5</v>
      </c>
      <c r="F19" s="41">
        <f>('สมรรถนะที่ 1 ตัวชี้วัดข้อที่ 4'!E19)</f>
        <v>2</v>
      </c>
      <c r="G19" s="42">
        <f t="shared" si="2"/>
        <v>6</v>
      </c>
      <c r="H19" s="43">
        <f t="shared" si="3"/>
        <v>1.5</v>
      </c>
      <c r="I19" s="44" t="str">
        <f t="shared" si="4"/>
        <v>ดี</v>
      </c>
      <c r="J19" s="41">
        <f>('สมรรถนะที่ 2 ตัวชี้วัดข้อที่ 1'!G19)</f>
        <v>1.3333333333333333</v>
      </c>
      <c r="K19" s="41">
        <f>('สมรรถนะที่ 2 ตัวชี้วัดข้อที 2'!G19)</f>
        <v>1</v>
      </c>
      <c r="L19" s="42">
        <f t="shared" si="5"/>
        <v>2.333333333333333</v>
      </c>
      <c r="M19" s="43">
        <f t="shared" si="6"/>
        <v>1.1666666666666665</v>
      </c>
      <c r="N19" s="44" t="str">
        <f t="shared" si="7"/>
        <v>ผ่านเกณฑ์</v>
      </c>
      <c r="O19" s="41">
        <f>('สมรรถนะที่ 3 ตัวชี้วัดข้อที 1'!H19)</f>
        <v>1</v>
      </c>
      <c r="P19" s="41">
        <f>('สมรรถนะที่ 3 ตัวชี้วัดข้อที 2'!E19)</f>
        <v>1</v>
      </c>
      <c r="Q19" s="42">
        <f t="shared" si="8"/>
        <v>2</v>
      </c>
      <c r="R19" s="43">
        <f t="shared" si="9"/>
        <v>1</v>
      </c>
      <c r="S19" s="44" t="str">
        <f t="shared" si="10"/>
        <v>ผ่านเกณฑ์</v>
      </c>
      <c r="T19" s="41">
        <f>('สมรรถนะที่ 4 ตัวชี้วัดข้อที 1'!E19)</f>
        <v>1</v>
      </c>
      <c r="U19" s="41">
        <f>('สมรรถนะที่ 4 ตัวชี้วัดข้อที 2'!G19)</f>
        <v>1</v>
      </c>
      <c r="V19" s="41">
        <f>('สมรรถนะที่ 4 ตัวชี้วัดข้อที 3'!G19)</f>
        <v>1.6666666666666667</v>
      </c>
      <c r="W19" s="41">
        <f>('สมรรถนะที่ 4 ตัวชี้วัดข้อที 4'!E19)</f>
        <v>1</v>
      </c>
      <c r="X19" s="41">
        <f>('สมรรถนะที่ 4 ตัวชี้วัดข้อที 5'!F19)</f>
        <v>1.5</v>
      </c>
      <c r="Y19" s="41">
        <f>('สมรรถนะที่ 4 ตัวชี้วัดข้อที 6'!F19)</f>
        <v>2</v>
      </c>
      <c r="Z19" s="42">
        <f t="shared" si="11"/>
        <v>8.1666666666666679</v>
      </c>
      <c r="AA19" s="43">
        <f t="shared" si="12"/>
        <v>1.3611111111111114</v>
      </c>
      <c r="AB19" s="44" t="str">
        <f t="shared" si="13"/>
        <v>ผ่านเกณฑ์</v>
      </c>
      <c r="AC19" s="41">
        <f>('สมรรถนะที่ 5 ตัวชี้วัดข้อที 1'!H19)</f>
        <v>1</v>
      </c>
      <c r="AD19" s="41">
        <f>('สมรรถนะที่ 5 ตัวชี้วัดข้อที 2'!H19)</f>
        <v>1</v>
      </c>
      <c r="AE19" s="42">
        <f t="shared" si="0"/>
        <v>44.027777777777786</v>
      </c>
      <c r="AF19" s="43">
        <f t="shared" si="1"/>
        <v>1.8344907407407411</v>
      </c>
      <c r="AG19" s="44" t="str">
        <f t="shared" si="14"/>
        <v>ดี</v>
      </c>
      <c r="AH19" s="82">
        <f t="shared" si="15"/>
        <v>62.527777777777786</v>
      </c>
      <c r="AI19" s="83">
        <f t="shared" si="16"/>
        <v>1.3724537037037039</v>
      </c>
      <c r="AJ19" s="84" t="str">
        <f t="shared" si="17"/>
        <v>ผ่านเกณฑ์</v>
      </c>
    </row>
    <row r="20" spans="1:36" x14ac:dyDescent="0.55000000000000004">
      <c r="A20" s="39">
        <v>9</v>
      </c>
      <c r="B20" s="40" t="str">
        <f>ข้อมูลนักเรียน!B13</f>
        <v>เด็กหญิงรัชนีกร ชำนาญจิตร</v>
      </c>
      <c r="C20" s="41">
        <f>('สมรรถนะที่ 1 ตัวชี้วัดข้อที่ 1'!H20)</f>
        <v>0.5</v>
      </c>
      <c r="D20" s="41">
        <f>('สมรรถนะที่ 1 ตัวชี้วัดข้อที่ 2'!F20)</f>
        <v>3</v>
      </c>
      <c r="E20" s="41">
        <f>('สมรรถนะที่ 1 ตัวชี้วัดข้อที่ 3'!F20)</f>
        <v>2</v>
      </c>
      <c r="F20" s="41">
        <f>('สมรรถนะที่ 1 ตัวชี้วัดข้อที่ 4'!E20)</f>
        <v>3</v>
      </c>
      <c r="G20" s="42">
        <f t="shared" si="2"/>
        <v>8.5</v>
      </c>
      <c r="H20" s="43">
        <f t="shared" si="3"/>
        <v>2.125</v>
      </c>
      <c r="I20" s="44" t="str">
        <f t="shared" si="4"/>
        <v>ดี</v>
      </c>
      <c r="J20" s="41">
        <f>('สมรรถนะที่ 2 ตัวชี้วัดข้อที่ 1'!G20)</f>
        <v>1.3333333333333333</v>
      </c>
      <c r="K20" s="41">
        <f>('สมรรถนะที่ 2 ตัวชี้วัดข้อที 2'!G20)</f>
        <v>1.3333333333333333</v>
      </c>
      <c r="L20" s="42">
        <f t="shared" si="5"/>
        <v>2.6666666666666665</v>
      </c>
      <c r="M20" s="43">
        <f t="shared" si="6"/>
        <v>1.3333333333333333</v>
      </c>
      <c r="N20" s="44" t="str">
        <f t="shared" si="7"/>
        <v>ผ่านเกณฑ์</v>
      </c>
      <c r="O20" s="41">
        <f>('สมรรถนะที่ 3 ตัวชี้วัดข้อที 1'!H20)</f>
        <v>1</v>
      </c>
      <c r="P20" s="41">
        <f>('สมรรถนะที่ 3 ตัวชี้วัดข้อที 2'!E20)</f>
        <v>3</v>
      </c>
      <c r="Q20" s="42">
        <f t="shared" si="8"/>
        <v>4</v>
      </c>
      <c r="R20" s="43">
        <f t="shared" si="9"/>
        <v>2</v>
      </c>
      <c r="S20" s="44" t="str">
        <f t="shared" si="10"/>
        <v>ดี</v>
      </c>
      <c r="T20" s="41">
        <f>('สมรรถนะที่ 4 ตัวชี้วัดข้อที 1'!E20)</f>
        <v>1</v>
      </c>
      <c r="U20" s="41">
        <f>('สมรรถนะที่ 4 ตัวชี้วัดข้อที 2'!G20)</f>
        <v>1</v>
      </c>
      <c r="V20" s="41">
        <f>('สมรรถนะที่ 4 ตัวชี้วัดข้อที 3'!G20)</f>
        <v>2.3333333333333335</v>
      </c>
      <c r="W20" s="41">
        <f>('สมรรถนะที่ 4 ตัวชี้วัดข้อที 4'!E20)</f>
        <v>1</v>
      </c>
      <c r="X20" s="41">
        <f>('สมรรถนะที่ 4 ตัวชี้วัดข้อที 5'!F20)</f>
        <v>1.5</v>
      </c>
      <c r="Y20" s="41">
        <f>('สมรรถนะที่ 4 ตัวชี้วัดข้อที 6'!F20)</f>
        <v>2</v>
      </c>
      <c r="Z20" s="42">
        <f t="shared" si="11"/>
        <v>8.8333333333333339</v>
      </c>
      <c r="AA20" s="43">
        <f t="shared" si="12"/>
        <v>1.4722222222222223</v>
      </c>
      <c r="AB20" s="44" t="str">
        <f t="shared" si="13"/>
        <v>ผ่านเกณฑ์</v>
      </c>
      <c r="AC20" s="41">
        <f>('สมรรถนะที่ 5 ตัวชี้วัดข้อที 1'!H20)</f>
        <v>1.25</v>
      </c>
      <c r="AD20" s="41">
        <f>('สมรรถนะที่ 5 ตัวชี้วัดข้อที 2'!H20)</f>
        <v>1</v>
      </c>
      <c r="AE20" s="42">
        <f t="shared" si="0"/>
        <v>57.180555555555557</v>
      </c>
      <c r="AF20" s="43">
        <f t="shared" si="1"/>
        <v>2.3825231481481484</v>
      </c>
      <c r="AG20" s="44" t="str">
        <f t="shared" si="14"/>
        <v>ดี</v>
      </c>
      <c r="AH20" s="82">
        <f t="shared" si="15"/>
        <v>81.180555555555557</v>
      </c>
      <c r="AI20" s="83">
        <f t="shared" si="16"/>
        <v>1.8626157407407409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เด็กหญิงวชิรญาณ์ สระกระโทก</v>
      </c>
      <c r="C21" s="41">
        <f>('สมรรถนะที่ 1 ตัวชี้วัดข้อที่ 1'!H21)</f>
        <v>1.5</v>
      </c>
      <c r="D21" s="41">
        <f>('สมรรถนะที่ 1 ตัวชี้วัดข้อที่ 2'!F21)</f>
        <v>3</v>
      </c>
      <c r="E21" s="41">
        <f>('สมรรถนะที่ 1 ตัวชี้วัดข้อที่ 3'!F21)</f>
        <v>3</v>
      </c>
      <c r="F21" s="41">
        <f>('สมรรถนะที่ 1 ตัวชี้วัดข้อที่ 4'!E21)</f>
        <v>3</v>
      </c>
      <c r="G21" s="42">
        <f t="shared" si="2"/>
        <v>10.5</v>
      </c>
      <c r="H21" s="43">
        <f t="shared" si="3"/>
        <v>2.625</v>
      </c>
      <c r="I21" s="44" t="str">
        <f t="shared" si="4"/>
        <v>ดีเยี่ยม</v>
      </c>
      <c r="J21" s="41">
        <f>('สมรรถนะที่ 2 ตัวชี้วัดข้อที่ 1'!G21)</f>
        <v>2</v>
      </c>
      <c r="K21" s="41">
        <f>('สมรรถนะที่ 2 ตัวชี้วัดข้อที 2'!G21)</f>
        <v>2</v>
      </c>
      <c r="L21" s="42">
        <f t="shared" si="5"/>
        <v>4</v>
      </c>
      <c r="M21" s="43">
        <f t="shared" si="6"/>
        <v>2</v>
      </c>
      <c r="N21" s="44" t="str">
        <f t="shared" si="7"/>
        <v>ดี</v>
      </c>
      <c r="O21" s="41">
        <f>('สมรรถนะที่ 3 ตัวชี้วัดข้อที 1'!H21)</f>
        <v>2</v>
      </c>
      <c r="P21" s="41">
        <f>('สมรรถนะที่ 3 ตัวชี้วัดข้อที 2'!E21)</f>
        <v>3</v>
      </c>
      <c r="Q21" s="42">
        <f t="shared" si="8"/>
        <v>5</v>
      </c>
      <c r="R21" s="43">
        <f t="shared" si="9"/>
        <v>2.5</v>
      </c>
      <c r="S21" s="44" t="str">
        <f t="shared" si="10"/>
        <v>ดีเยี่ยม</v>
      </c>
      <c r="T21" s="41">
        <f>('สมรรถนะที่ 4 ตัวชี้วัดข้อที 1'!E21)</f>
        <v>3</v>
      </c>
      <c r="U21" s="41">
        <f>('สมรรถนะที่ 4 ตัวชี้วัดข้อที 2'!G21)</f>
        <v>2</v>
      </c>
      <c r="V21" s="41">
        <f>('สมรรถนะที่ 4 ตัวชี้วัดข้อที 3'!G21)</f>
        <v>2.3333333333333335</v>
      </c>
      <c r="W21" s="41">
        <f>('สมรรถนะที่ 4 ตัวชี้วัดข้อที 4'!E21)</f>
        <v>2</v>
      </c>
      <c r="X21" s="41">
        <f>('สมรรถนะที่ 4 ตัวชี้วัดข้อที 5'!F21)</f>
        <v>1.5</v>
      </c>
      <c r="Y21" s="41">
        <f>('สมรรถนะที่ 4 ตัวชี้วัดข้อที 6'!F21)</f>
        <v>2</v>
      </c>
      <c r="Z21" s="42">
        <f t="shared" si="11"/>
        <v>12.833333333333334</v>
      </c>
      <c r="AA21" s="43">
        <f t="shared" si="12"/>
        <v>2.1388888888888888</v>
      </c>
      <c r="AB21" s="44" t="str">
        <f t="shared" si="13"/>
        <v>ดี</v>
      </c>
      <c r="AC21" s="41">
        <f>('สมรรถนะที่ 5 ตัวชี้วัดข้อที 1'!H21)</f>
        <v>1.5</v>
      </c>
      <c r="AD21" s="41">
        <f>('สมรรถนะที่ 5 ตัวชี้วัดข้อที 2'!H21)</f>
        <v>1.25</v>
      </c>
      <c r="AE21" s="42">
        <f t="shared" si="0"/>
        <v>76.680555555555557</v>
      </c>
      <c r="AF21" s="43">
        <f t="shared" si="1"/>
        <v>3.1950231481481484</v>
      </c>
      <c r="AG21" s="44" t="str">
        <f t="shared" si="14"/>
        <v>ดีเยี่ยม</v>
      </c>
      <c r="AH21" s="82">
        <f t="shared" si="15"/>
        <v>109.01388888888889</v>
      </c>
      <c r="AI21" s="83">
        <f t="shared" si="16"/>
        <v>2.4917824074074075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เด็กชายศุภชัย  คำดี</v>
      </c>
      <c r="C22" s="41">
        <f>('สมรรถนะที่ 1 ตัวชี้วัดข้อที่ 1'!H22)</f>
        <v>1.25</v>
      </c>
      <c r="D22" s="41">
        <f>('สมรรถนะที่ 1 ตัวชี้วัดข้อที่ 2'!F22)</f>
        <v>3</v>
      </c>
      <c r="E22" s="41">
        <f>('สมรรถนะที่ 1 ตัวชี้วัดข้อที่ 3'!F22)</f>
        <v>2</v>
      </c>
      <c r="F22" s="41">
        <f>('สมรรถนะที่ 1 ตัวชี้วัดข้อที่ 4'!E22)</f>
        <v>2</v>
      </c>
      <c r="G22" s="42">
        <f t="shared" si="2"/>
        <v>8.25</v>
      </c>
      <c r="H22" s="43">
        <f t="shared" si="3"/>
        <v>2.0625</v>
      </c>
      <c r="I22" s="44" t="str">
        <f t="shared" si="4"/>
        <v>ดี</v>
      </c>
      <c r="J22" s="41">
        <f>('สมรรถนะที่ 2 ตัวชี้วัดข้อที่ 1'!G22)</f>
        <v>1.3333333333333333</v>
      </c>
      <c r="K22" s="41">
        <f>('สมรรถนะที่ 2 ตัวชี้วัดข้อที 2'!G22)</f>
        <v>2</v>
      </c>
      <c r="L22" s="42">
        <f t="shared" si="5"/>
        <v>3.333333333333333</v>
      </c>
      <c r="M22" s="43">
        <f t="shared" si="6"/>
        <v>1.6666666666666665</v>
      </c>
      <c r="N22" s="44" t="str">
        <f t="shared" si="7"/>
        <v>ดี</v>
      </c>
      <c r="O22" s="41">
        <f>('สมรรถนะที่ 3 ตัวชี้วัดข้อที 1'!H22)</f>
        <v>1</v>
      </c>
      <c r="P22" s="41">
        <f>('สมรรถนะที่ 3 ตัวชี้วัดข้อที 2'!E22)</f>
        <v>2</v>
      </c>
      <c r="Q22" s="42">
        <f t="shared" si="8"/>
        <v>3</v>
      </c>
      <c r="R22" s="43">
        <f t="shared" si="9"/>
        <v>1.5</v>
      </c>
      <c r="S22" s="44" t="str">
        <f t="shared" si="10"/>
        <v>ดี</v>
      </c>
      <c r="T22" s="41">
        <f>('สมรรถนะที่ 4 ตัวชี้วัดข้อที 1'!E22)</f>
        <v>1</v>
      </c>
      <c r="U22" s="41">
        <f>('สมรรถนะที่ 4 ตัวชี้วัดข้อที 2'!G22)</f>
        <v>1.6666666666666667</v>
      </c>
      <c r="V22" s="41">
        <f>('สมรรถนะที่ 4 ตัวชี้วัดข้อที 3'!G22)</f>
        <v>2.3333333333333335</v>
      </c>
      <c r="W22" s="41">
        <f>('สมรรถนะที่ 4 ตัวชี้วัดข้อที 4'!E22)</f>
        <v>2</v>
      </c>
      <c r="X22" s="41">
        <f>('สมรรถนะที่ 4 ตัวชี้วัดข้อที 5'!F22)</f>
        <v>1.5</v>
      </c>
      <c r="Y22" s="41">
        <f>('สมรรถนะที่ 4 ตัวชี้วัดข้อที 6'!F22)</f>
        <v>2</v>
      </c>
      <c r="Z22" s="42">
        <f t="shared" si="11"/>
        <v>10.5</v>
      </c>
      <c r="AA22" s="43">
        <f t="shared" si="12"/>
        <v>1.75</v>
      </c>
      <c r="AB22" s="44" t="str">
        <f t="shared" si="13"/>
        <v>ดี</v>
      </c>
      <c r="AC22" s="41">
        <f>('สมรรถนะที่ 5 ตัวชี้วัดข้อที 1'!H22)</f>
        <v>1.5</v>
      </c>
      <c r="AD22" s="41">
        <f>('สมรรถนะที่ 5 ตัวชี้วัดข้อที 2'!H22)</f>
        <v>1</v>
      </c>
      <c r="AE22" s="42">
        <f t="shared" si="0"/>
        <v>59.645833333333329</v>
      </c>
      <c r="AF22" s="43">
        <f t="shared" si="1"/>
        <v>2.4852430555555554</v>
      </c>
      <c r="AG22" s="44" t="str">
        <f t="shared" si="14"/>
        <v>ดี</v>
      </c>
      <c r="AH22" s="82">
        <f t="shared" si="15"/>
        <v>84.729166666666657</v>
      </c>
      <c r="AI22" s="83">
        <f t="shared" si="16"/>
        <v>1.8928819444444442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เด็กชายธีรพงษ์ สิงห์กระโทก</v>
      </c>
      <c r="C23" s="41">
        <f>('สมรรถนะที่ 1 ตัวชี้วัดข้อที่ 1'!H23)</f>
        <v>0.5</v>
      </c>
      <c r="D23" s="41">
        <f>('สมรรถนะที่ 1 ตัวชี้วัดข้อที่ 2'!F23)</f>
        <v>1.5</v>
      </c>
      <c r="E23" s="41">
        <f>('สมรรถนะที่ 1 ตัวชี้วัดข้อที่ 3'!F23)</f>
        <v>1.5</v>
      </c>
      <c r="F23" s="41">
        <f>('สมรรถนะที่ 1 ตัวชี้วัดข้อที่ 4'!E23)</f>
        <v>2</v>
      </c>
      <c r="G23" s="42">
        <f t="shared" si="2"/>
        <v>5.5</v>
      </c>
      <c r="H23" s="43">
        <f t="shared" si="3"/>
        <v>1.375</v>
      </c>
      <c r="I23" s="44" t="str">
        <f t="shared" si="4"/>
        <v>ผ่านเกณฑ์</v>
      </c>
      <c r="J23" s="41">
        <f>('สมรรถนะที่ 2 ตัวชี้วัดข้อที่ 1'!G23)</f>
        <v>1.3333333333333333</v>
      </c>
      <c r="K23" s="41">
        <f>('สมรรถนะที่ 2 ตัวชี้วัดข้อที 2'!G23)</f>
        <v>1</v>
      </c>
      <c r="L23" s="42">
        <f t="shared" si="5"/>
        <v>2.333333333333333</v>
      </c>
      <c r="M23" s="43">
        <f t="shared" si="6"/>
        <v>1.1666666666666665</v>
      </c>
      <c r="N23" s="44" t="str">
        <f t="shared" si="7"/>
        <v>ผ่านเกณฑ์</v>
      </c>
      <c r="O23" s="41">
        <f>('สมรรถนะที่ 3 ตัวชี้วัดข้อที 1'!H23)</f>
        <v>1</v>
      </c>
      <c r="P23" s="41">
        <f>('สมรรถนะที่ 3 ตัวชี้วัดข้อที 2'!E23)</f>
        <v>1</v>
      </c>
      <c r="Q23" s="42">
        <f t="shared" si="8"/>
        <v>2</v>
      </c>
      <c r="R23" s="43">
        <f t="shared" si="9"/>
        <v>1</v>
      </c>
      <c r="S23" s="44" t="str">
        <f t="shared" si="10"/>
        <v>ผ่านเกณฑ์</v>
      </c>
      <c r="T23" s="41">
        <f>('สมรรถนะที่ 4 ตัวชี้วัดข้อที 1'!E23)</f>
        <v>1</v>
      </c>
      <c r="U23" s="41">
        <f>('สมรรถนะที่ 4 ตัวชี้วัดข้อที 2'!G23)</f>
        <v>1</v>
      </c>
      <c r="V23" s="41">
        <f>('สมรรถนะที่ 4 ตัวชี้วัดข้อที 3'!G23)</f>
        <v>1.6666666666666667</v>
      </c>
      <c r="W23" s="41">
        <f>('สมรรถนะที่ 4 ตัวชี้วัดข้อที 4'!E23)</f>
        <v>1</v>
      </c>
      <c r="X23" s="41">
        <f>('สมรรถนะที่ 4 ตัวชี้วัดข้อที 5'!F23)</f>
        <v>1.5</v>
      </c>
      <c r="Y23" s="41">
        <f>('สมรรถนะที่ 4 ตัวชี้วัดข้อที 6'!F23)</f>
        <v>1.5</v>
      </c>
      <c r="Z23" s="42">
        <f t="shared" si="11"/>
        <v>7.666666666666667</v>
      </c>
      <c r="AA23" s="43">
        <f t="shared" si="12"/>
        <v>1.2777777777777779</v>
      </c>
      <c r="AB23" s="44" t="str">
        <f t="shared" si="13"/>
        <v>ผ่านเกณฑ์</v>
      </c>
      <c r="AC23" s="41">
        <f>('สมรรถนะที่ 5 ตัวชี้วัดข้อที 1'!H23)</f>
        <v>1</v>
      </c>
      <c r="AD23" s="41">
        <f>('สมรรถนะที่ 5 ตัวชี้วัดข้อที 2'!H23)</f>
        <v>1</v>
      </c>
      <c r="AE23" s="42">
        <f t="shared" si="0"/>
        <v>41.81944444444445</v>
      </c>
      <c r="AF23" s="43">
        <f t="shared" si="1"/>
        <v>1.7424768518518521</v>
      </c>
      <c r="AG23" s="44" t="str">
        <f t="shared" si="14"/>
        <v>ดี</v>
      </c>
      <c r="AH23" s="82">
        <f t="shared" si="15"/>
        <v>59.31944444444445</v>
      </c>
      <c r="AI23" s="83">
        <f t="shared" si="16"/>
        <v>1.3123842592592594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เด็กชายณวพล ชำนาญจิตร</v>
      </c>
      <c r="C24" s="41">
        <f>('สมรรถนะที่ 1 ตัวชี้วัดข้อที่ 1'!H24)</f>
        <v>0.5</v>
      </c>
      <c r="D24" s="41">
        <f>('สมรรถนะที่ 1 ตัวชี้วัดข้อที่ 2'!F24)</f>
        <v>1.5</v>
      </c>
      <c r="E24" s="41">
        <f>('สมรรถนะที่ 1 ตัวชี้วัดข้อที่ 3'!F24)</f>
        <v>1.5</v>
      </c>
      <c r="F24" s="41">
        <f>('สมรรถนะที่ 1 ตัวชี้วัดข้อที่ 4'!E24)</f>
        <v>2</v>
      </c>
      <c r="G24" s="42">
        <f t="shared" si="2"/>
        <v>5.5</v>
      </c>
      <c r="H24" s="43">
        <f t="shared" si="3"/>
        <v>1.375</v>
      </c>
      <c r="I24" s="44" t="str">
        <f t="shared" si="4"/>
        <v>ผ่านเกณฑ์</v>
      </c>
      <c r="J24" s="41">
        <f>('สมรรถนะที่ 2 ตัวชี้วัดข้อที่ 1'!G24)</f>
        <v>1</v>
      </c>
      <c r="K24" s="41">
        <f>('สมรรถนะที่ 2 ตัวชี้วัดข้อที 2'!G24)</f>
        <v>1</v>
      </c>
      <c r="L24" s="42">
        <f t="shared" si="5"/>
        <v>2</v>
      </c>
      <c r="M24" s="43">
        <f t="shared" si="6"/>
        <v>1</v>
      </c>
      <c r="N24" s="44" t="str">
        <f t="shared" si="7"/>
        <v>ผ่านเกณฑ์</v>
      </c>
      <c r="O24" s="41">
        <f>('สมรรถนะที่ 3 ตัวชี้วัดข้อที 1'!H24)</f>
        <v>1</v>
      </c>
      <c r="P24" s="41">
        <f>('สมรรถนะที่ 3 ตัวชี้วัดข้อที 2'!E24)</f>
        <v>1</v>
      </c>
      <c r="Q24" s="42">
        <f t="shared" si="8"/>
        <v>2</v>
      </c>
      <c r="R24" s="43">
        <f t="shared" si="9"/>
        <v>1</v>
      </c>
      <c r="S24" s="44" t="str">
        <f t="shared" si="10"/>
        <v>ผ่านเกณฑ์</v>
      </c>
      <c r="T24" s="41">
        <f>('สมรรถนะที่ 4 ตัวชี้วัดข้อที 1'!E24)</f>
        <v>1</v>
      </c>
      <c r="U24" s="41">
        <f>('สมรรถนะที่ 4 ตัวชี้วัดข้อที 2'!G24)</f>
        <v>1</v>
      </c>
      <c r="V24" s="41">
        <f>('สมรรถนะที่ 4 ตัวชี้วัดข้อที 3'!G24)</f>
        <v>1.6666666666666667</v>
      </c>
      <c r="W24" s="41">
        <f>('สมรรถนะที่ 4 ตัวชี้วัดข้อที 4'!E24)</f>
        <v>1</v>
      </c>
      <c r="X24" s="41">
        <f>('สมรรถนะที่ 4 ตัวชี้วัดข้อที 5'!F24)</f>
        <v>1.5</v>
      </c>
      <c r="Y24" s="41">
        <f>('สมรรถนะที่ 4 ตัวชี้วัดข้อที 6'!F24)</f>
        <v>2</v>
      </c>
      <c r="Z24" s="42">
        <f t="shared" si="11"/>
        <v>8.1666666666666679</v>
      </c>
      <c r="AA24" s="43">
        <f t="shared" si="12"/>
        <v>1.3611111111111114</v>
      </c>
      <c r="AB24" s="44" t="str">
        <f t="shared" si="13"/>
        <v>ผ่านเกณฑ์</v>
      </c>
      <c r="AC24" s="41">
        <f>('สมรรถนะที่ 5 ตัวชี้วัดข้อที 1'!H24)</f>
        <v>1</v>
      </c>
      <c r="AD24" s="41">
        <f>('สมรรถนะที่ 5 ตัวชี้วัดข้อที 2'!H24)</f>
        <v>1</v>
      </c>
      <c r="AE24" s="42">
        <f t="shared" si="0"/>
        <v>42.06944444444445</v>
      </c>
      <c r="AF24" s="43">
        <f t="shared" si="1"/>
        <v>1.7528935185185188</v>
      </c>
      <c r="AG24" s="44" t="str">
        <f t="shared" si="14"/>
        <v>ดี</v>
      </c>
      <c r="AH24" s="82">
        <f t="shared" si="15"/>
        <v>59.736111111111114</v>
      </c>
      <c r="AI24" s="83">
        <f t="shared" si="16"/>
        <v>1.2978009259259262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เด็กหญิงจันทัปปภา เกตุดอน</v>
      </c>
      <c r="C25" s="41">
        <f>('สมรรถนะที่ 1 ตัวชี้วัดข้อที่ 1'!H25)</f>
        <v>0.5</v>
      </c>
      <c r="D25" s="41">
        <f>('สมรรถนะที่ 1 ตัวชี้วัดข้อที่ 2'!F25)</f>
        <v>1.5</v>
      </c>
      <c r="E25" s="41">
        <f>('สมรรถนะที่ 1 ตัวชี้วัดข้อที่ 3'!F25)</f>
        <v>2</v>
      </c>
      <c r="F25" s="41">
        <f>('สมรรถนะที่ 1 ตัวชี้วัดข้อที่ 4'!E25)</f>
        <v>3</v>
      </c>
      <c r="G25" s="42">
        <f t="shared" si="2"/>
        <v>7</v>
      </c>
      <c r="H25" s="43">
        <f t="shared" si="3"/>
        <v>1.75</v>
      </c>
      <c r="I25" s="44" t="str">
        <f t="shared" si="4"/>
        <v>ดี</v>
      </c>
      <c r="J25" s="41">
        <f>('สมรรถนะที่ 2 ตัวชี้วัดข้อที่ 1'!G25)</f>
        <v>1.3333333333333333</v>
      </c>
      <c r="K25" s="41">
        <f>('สมรรถนะที่ 2 ตัวชี้วัดข้อที 2'!G25)</f>
        <v>1</v>
      </c>
      <c r="L25" s="42">
        <f t="shared" si="5"/>
        <v>2.333333333333333</v>
      </c>
      <c r="M25" s="43">
        <f t="shared" si="6"/>
        <v>1.1666666666666665</v>
      </c>
      <c r="N25" s="44" t="str">
        <f t="shared" si="7"/>
        <v>ผ่านเกณฑ์</v>
      </c>
      <c r="O25" s="41">
        <f>('สมรรถนะที่ 3 ตัวชี้วัดข้อที 1'!H25)</f>
        <v>1</v>
      </c>
      <c r="P25" s="41">
        <f>('สมรรถนะที่ 3 ตัวชี้วัดข้อที 2'!E25)</f>
        <v>1</v>
      </c>
      <c r="Q25" s="42">
        <f t="shared" si="8"/>
        <v>2</v>
      </c>
      <c r="R25" s="43">
        <f t="shared" si="9"/>
        <v>1</v>
      </c>
      <c r="S25" s="44" t="str">
        <f t="shared" si="10"/>
        <v>ผ่านเกณฑ์</v>
      </c>
      <c r="T25" s="41">
        <f>('สมรรถนะที่ 4 ตัวชี้วัดข้อที 1'!E25)</f>
        <v>1</v>
      </c>
      <c r="U25" s="41">
        <f>('สมรรถนะที่ 4 ตัวชี้วัดข้อที 2'!G25)</f>
        <v>1</v>
      </c>
      <c r="V25" s="41">
        <f>('สมรรถนะที่ 4 ตัวชี้วัดข้อที 3'!G25)</f>
        <v>1.6666666666666667</v>
      </c>
      <c r="W25" s="41">
        <f>('สมรรถนะที่ 4 ตัวชี้วัดข้อที 4'!E25)</f>
        <v>1</v>
      </c>
      <c r="X25" s="41">
        <f>('สมรรถนะที่ 4 ตัวชี้วัดข้อที 5'!F25)</f>
        <v>2</v>
      </c>
      <c r="Y25" s="41">
        <f>('สมรรถนะที่ 4 ตัวชี้วัดข้อที 6'!F25)</f>
        <v>2</v>
      </c>
      <c r="Z25" s="42">
        <f t="shared" si="11"/>
        <v>8.6666666666666679</v>
      </c>
      <c r="AA25" s="43">
        <f t="shared" si="12"/>
        <v>1.4444444444444446</v>
      </c>
      <c r="AB25" s="44" t="str">
        <f t="shared" si="13"/>
        <v>ผ่านเกณฑ์</v>
      </c>
      <c r="AC25" s="41">
        <f>('สมรรถนะที่ 5 ตัวชี้วัดข้อที 1'!H25)</f>
        <v>1</v>
      </c>
      <c r="AD25" s="41">
        <f>('สมรรถนะที่ 5 ตัวชี้วัดข้อที 2'!H25)</f>
        <v>1</v>
      </c>
      <c r="AE25" s="42">
        <f t="shared" si="0"/>
        <v>47.361111111111114</v>
      </c>
      <c r="AF25" s="43">
        <f t="shared" si="1"/>
        <v>1.9733796296296298</v>
      </c>
      <c r="AG25" s="44" t="str">
        <f t="shared" si="14"/>
        <v>ดี</v>
      </c>
      <c r="AH25" s="82">
        <f t="shared" si="15"/>
        <v>67.361111111111114</v>
      </c>
      <c r="AI25" s="83">
        <f t="shared" si="16"/>
        <v>1.466898148148148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เด็กชายกิตติเจริญชัย หงษ์อ่อน</v>
      </c>
      <c r="C26" s="41">
        <f>('สมรรถนะที่ 1 ตัวชี้วัดข้อที่ 1'!H26)</f>
        <v>1.5</v>
      </c>
      <c r="D26" s="41">
        <f>('สมรรถนะที่ 1 ตัวชี้วัดข้อที่ 2'!F26)</f>
        <v>3</v>
      </c>
      <c r="E26" s="41">
        <f>('สมรรถนะที่ 1 ตัวชี้วัดข้อที่ 3'!F26)</f>
        <v>3</v>
      </c>
      <c r="F26" s="41">
        <f>('สมรรถนะที่ 1 ตัวชี้วัดข้อที่ 4'!E26)</f>
        <v>3</v>
      </c>
      <c r="G26" s="42">
        <f t="shared" si="2"/>
        <v>10.5</v>
      </c>
      <c r="H26" s="43">
        <f t="shared" si="3"/>
        <v>2.625</v>
      </c>
      <c r="I26" s="44" t="str">
        <f t="shared" si="4"/>
        <v>ดีเยี่ยม</v>
      </c>
      <c r="J26" s="41">
        <f>('สมรรถนะที่ 2 ตัวชี้วัดข้อที่ 1'!G26)</f>
        <v>2</v>
      </c>
      <c r="K26" s="41">
        <f>('สมรรถนะที่ 2 ตัวชี้วัดข้อที 2'!G26)</f>
        <v>2.3333333333333335</v>
      </c>
      <c r="L26" s="42">
        <f t="shared" si="5"/>
        <v>4.3333333333333339</v>
      </c>
      <c r="M26" s="43">
        <f t="shared" si="6"/>
        <v>2.166666666666667</v>
      </c>
      <c r="N26" s="44" t="str">
        <f t="shared" si="7"/>
        <v>ดี</v>
      </c>
      <c r="O26" s="41">
        <f>('สมรรถนะที่ 3 ตัวชี้วัดข้อที 1'!H26)</f>
        <v>2</v>
      </c>
      <c r="P26" s="41">
        <f>('สมรรถนะที่ 3 ตัวชี้วัดข้อที 2'!E26)</f>
        <v>3</v>
      </c>
      <c r="Q26" s="42">
        <f t="shared" si="8"/>
        <v>5</v>
      </c>
      <c r="R26" s="43">
        <f t="shared" si="9"/>
        <v>2.5</v>
      </c>
      <c r="S26" s="44" t="str">
        <f t="shared" si="10"/>
        <v>ดีเยี่ยม</v>
      </c>
      <c r="T26" s="41">
        <f>('สมรรถนะที่ 4 ตัวชี้วัดข้อที 1'!E26)</f>
        <v>3</v>
      </c>
      <c r="U26" s="41">
        <f>('สมรรถนะที่ 4 ตัวชี้วัดข้อที 2'!G26)</f>
        <v>3</v>
      </c>
      <c r="V26" s="41">
        <f>('สมรรถนะที่ 4 ตัวชี้วัดข้อที 3'!G26)</f>
        <v>2.6666666666666665</v>
      </c>
      <c r="W26" s="41">
        <f>('สมรรถนะที่ 4 ตัวชี้วัดข้อที 4'!E26)</f>
        <v>2</v>
      </c>
      <c r="X26" s="41">
        <f>('สมรรถนะที่ 4 ตัวชี้วัดข้อที 5'!F26)</f>
        <v>2</v>
      </c>
      <c r="Y26" s="41">
        <f>('สมรรถนะที่ 4 ตัวชี้วัดข้อที 6'!F26)</f>
        <v>2.5</v>
      </c>
      <c r="Z26" s="42">
        <f t="shared" si="11"/>
        <v>15.166666666666666</v>
      </c>
      <c r="AA26" s="43">
        <f t="shared" si="12"/>
        <v>2.5277777777777777</v>
      </c>
      <c r="AB26" s="44" t="str">
        <f t="shared" si="13"/>
        <v>ดีเยี่ยม</v>
      </c>
      <c r="AC26" s="41">
        <f>('สมรรถนะที่ 5 ตัวชี้วัดข้อที 1'!H26)</f>
        <v>1.75</v>
      </c>
      <c r="AD26" s="41">
        <f>('สมรรถนะที่ 5 ตัวชี้วัดข้อที 2'!H26)</f>
        <v>1.5</v>
      </c>
      <c r="AE26" s="42">
        <f t="shared" si="0"/>
        <v>83.069444444444429</v>
      </c>
      <c r="AF26" s="43">
        <f t="shared" si="1"/>
        <v>3.4612268518518512</v>
      </c>
      <c r="AG26" s="44" t="str">
        <f t="shared" si="14"/>
        <v>ดีเยี่ยม</v>
      </c>
      <c r="AH26" s="82">
        <f t="shared" si="15"/>
        <v>118.06944444444443</v>
      </c>
      <c r="AI26" s="83">
        <f t="shared" si="16"/>
        <v>2.6561342592592592</v>
      </c>
      <c r="AJ26" s="84" t="str">
        <f t="shared" si="17"/>
        <v>ดีเยี่ยม</v>
      </c>
    </row>
    <row r="27" spans="1:36" x14ac:dyDescent="0.55000000000000004">
      <c r="A27" s="39">
        <v>16</v>
      </c>
      <c r="B27" s="40" t="str">
        <f>ข้อมูลนักเรียน!B20</f>
        <v>เด็กชายณรงค์ฤทธิ์  ล้อมกระโทก</v>
      </c>
      <c r="C27" s="41">
        <f>('สมรรถนะที่ 1 ตัวชี้วัดข้อที่ 1'!H27)</f>
        <v>2.25</v>
      </c>
      <c r="D27" s="41">
        <f>('สมรรถนะที่ 1 ตัวชี้วัดข้อที่ 2'!F27)</f>
        <v>3</v>
      </c>
      <c r="E27" s="41">
        <f>('สมรรถนะที่ 1 ตัวชี้วัดข้อที่ 3'!F27)</f>
        <v>3</v>
      </c>
      <c r="F27" s="41">
        <f>('สมรรถนะที่ 1 ตัวชี้วัดข้อที่ 4'!E27)</f>
        <v>3</v>
      </c>
      <c r="G27" s="42">
        <f t="shared" si="2"/>
        <v>11.25</v>
      </c>
      <c r="H27" s="43">
        <f t="shared" si="3"/>
        <v>2.8125</v>
      </c>
      <c r="I27" s="44" t="str">
        <f t="shared" si="4"/>
        <v>ดีเยี่ยม</v>
      </c>
      <c r="J27" s="41">
        <f>('สมรรถนะที่ 2 ตัวชี้วัดข้อที่ 1'!G27)</f>
        <v>2.3333333333333335</v>
      </c>
      <c r="K27" s="41">
        <f>('สมรรถนะที่ 2 ตัวชี้วัดข้อที 2'!G27)</f>
        <v>2.3333333333333335</v>
      </c>
      <c r="L27" s="42">
        <f t="shared" si="5"/>
        <v>4.666666666666667</v>
      </c>
      <c r="M27" s="43">
        <f t="shared" si="6"/>
        <v>2.3333333333333335</v>
      </c>
      <c r="N27" s="44" t="str">
        <f t="shared" si="7"/>
        <v>ดี</v>
      </c>
      <c r="O27" s="41">
        <f>('สมรรถนะที่ 3 ตัวชี้วัดข้อที 1'!H27)</f>
        <v>2</v>
      </c>
      <c r="P27" s="41">
        <f>('สมรรถนะที่ 3 ตัวชี้วัดข้อที 2'!E27)</f>
        <v>3</v>
      </c>
      <c r="Q27" s="42">
        <f t="shared" si="8"/>
        <v>5</v>
      </c>
      <c r="R27" s="43">
        <f t="shared" si="9"/>
        <v>2.5</v>
      </c>
      <c r="S27" s="44" t="str">
        <f t="shared" si="10"/>
        <v>ดีเยี่ยม</v>
      </c>
      <c r="T27" s="41">
        <f>('สมรรถนะที่ 4 ตัวชี้วัดข้อที 1'!E27)</f>
        <v>3</v>
      </c>
      <c r="U27" s="41">
        <f>('สมรรถนะที่ 4 ตัวชี้วัดข้อที 2'!G27)</f>
        <v>3</v>
      </c>
      <c r="V27" s="41">
        <f>('สมรรถนะที่ 4 ตัวชี้วัดข้อที 3'!G27)</f>
        <v>3</v>
      </c>
      <c r="W27" s="41">
        <f>('สมรรถนะที่ 4 ตัวชี้วัดข้อที 4'!E27)</f>
        <v>2</v>
      </c>
      <c r="X27" s="41">
        <f>('สมรรถนะที่ 4 ตัวชี้วัดข้อที 5'!F27)</f>
        <v>2</v>
      </c>
      <c r="Y27" s="41">
        <f>('สมรรถนะที่ 4 ตัวชี้วัดข้อที 6'!F27)</f>
        <v>2.5</v>
      </c>
      <c r="Z27" s="42">
        <f t="shared" si="11"/>
        <v>15.5</v>
      </c>
      <c r="AA27" s="43">
        <f t="shared" si="12"/>
        <v>2.5833333333333335</v>
      </c>
      <c r="AB27" s="44" t="str">
        <f t="shared" si="13"/>
        <v>ดีเยี่ยม</v>
      </c>
      <c r="AC27" s="41">
        <f>('สมรรถนะที่ 5 ตัวชี้วัดข้อที 1'!H27)</f>
        <v>1.5</v>
      </c>
      <c r="AD27" s="41">
        <f>('สมรรถนะที่ 5 ตัวชี้วัดข้อที 2'!H27)</f>
        <v>1.5</v>
      </c>
      <c r="AE27" s="42">
        <f t="shared" si="0"/>
        <v>86.062499999999986</v>
      </c>
      <c r="AF27" s="43">
        <f t="shared" si="1"/>
        <v>3.5859374999999996</v>
      </c>
      <c r="AG27" s="44" t="str">
        <f t="shared" si="14"/>
        <v>ดีเยี่ยม</v>
      </c>
      <c r="AH27" s="82">
        <f t="shared" si="15"/>
        <v>122.47916666666666</v>
      </c>
      <c r="AI27" s="83">
        <f t="shared" si="16"/>
        <v>2.7630208333333335</v>
      </c>
      <c r="AJ27" s="84" t="str">
        <f t="shared" si="17"/>
        <v>ดีเยี่ยม</v>
      </c>
    </row>
    <row r="28" spans="1:36" x14ac:dyDescent="0.55000000000000004">
      <c r="A28" s="39">
        <v>17</v>
      </c>
      <c r="B28" s="40" t="str">
        <f>ข้อมูลนักเรียน!B21</f>
        <v>เด็กหญิงณัฐนิกา  รังกระโทก</v>
      </c>
      <c r="C28" s="41">
        <f>('สมรรถนะที่ 1 ตัวชี้วัดข้อที่ 1'!H28)</f>
        <v>3</v>
      </c>
      <c r="D28" s="41">
        <f>('สมรรถนะที่ 1 ตัวชี้วัดข้อที่ 2'!F28)</f>
        <v>3</v>
      </c>
      <c r="E28" s="41">
        <f>('สมรรถนะที่ 1 ตัวชี้วัดข้อที่ 3'!F28)</f>
        <v>3</v>
      </c>
      <c r="F28" s="41">
        <f>('สมรรถนะที่ 1 ตัวชี้วัดข้อที่ 4'!E28)</f>
        <v>3</v>
      </c>
      <c r="G28" s="42">
        <f t="shared" si="2"/>
        <v>12</v>
      </c>
      <c r="H28" s="43">
        <f t="shared" si="3"/>
        <v>3</v>
      </c>
      <c r="I28" s="44" t="str">
        <f t="shared" si="4"/>
        <v>ดีเยี่ยม</v>
      </c>
      <c r="J28" s="41">
        <f>('สมรรถนะที่ 2 ตัวชี้วัดข้อที่ 1'!G28)</f>
        <v>2.6666666666666665</v>
      </c>
      <c r="K28" s="41">
        <f>('สมรรถนะที่ 2 ตัวชี้วัดข้อที 2'!G28)</f>
        <v>2.6666666666666665</v>
      </c>
      <c r="L28" s="42">
        <f t="shared" si="5"/>
        <v>5.333333333333333</v>
      </c>
      <c r="M28" s="43">
        <f t="shared" si="6"/>
        <v>2.6666666666666665</v>
      </c>
      <c r="N28" s="44" t="str">
        <f t="shared" si="7"/>
        <v>ดีเยี่ยม</v>
      </c>
      <c r="O28" s="41">
        <f>('สมรรถนะที่ 3 ตัวชี้วัดข้อที 1'!H28)</f>
        <v>2</v>
      </c>
      <c r="P28" s="41">
        <f>('สมรรถนะที่ 3 ตัวชี้วัดข้อที 2'!E28)</f>
        <v>3</v>
      </c>
      <c r="Q28" s="42">
        <f t="shared" si="8"/>
        <v>5</v>
      </c>
      <c r="R28" s="43">
        <f t="shared" si="9"/>
        <v>2.5</v>
      </c>
      <c r="S28" s="44" t="str">
        <f t="shared" si="10"/>
        <v>ดีเยี่ยม</v>
      </c>
      <c r="T28" s="41">
        <f>('สมรรถนะที่ 4 ตัวชี้วัดข้อที 1'!E28)</f>
        <v>3</v>
      </c>
      <c r="U28" s="41">
        <f>('สมรรถนะที่ 4 ตัวชี้วัดข้อที 2'!G28)</f>
        <v>3</v>
      </c>
      <c r="V28" s="41">
        <f>('สมรรถนะที่ 4 ตัวชี้วัดข้อที 3'!G28)</f>
        <v>3</v>
      </c>
      <c r="W28" s="41">
        <f>('สมรรถนะที่ 4 ตัวชี้วัดข้อที 4'!E28)</f>
        <v>3</v>
      </c>
      <c r="X28" s="41">
        <f>('สมรรถนะที่ 4 ตัวชี้วัดข้อที 5'!F28)</f>
        <v>2.5</v>
      </c>
      <c r="Y28" s="41">
        <f>('สมรรถนะที่ 4 ตัวชี้วัดข้อที 6'!F28)</f>
        <v>3</v>
      </c>
      <c r="Z28" s="42">
        <f t="shared" si="11"/>
        <v>17.5</v>
      </c>
      <c r="AA28" s="43">
        <f t="shared" si="12"/>
        <v>2.9166666666666665</v>
      </c>
      <c r="AB28" s="44" t="str">
        <f t="shared" si="13"/>
        <v>ดีเยี่ยม</v>
      </c>
      <c r="AC28" s="41">
        <f>('สมรรถนะที่ 5 ตัวชี้วัดข้อที 1'!H28)</f>
        <v>1.5</v>
      </c>
      <c r="AD28" s="41">
        <f>('สมรรถนะที่ 5 ตัวชี้วัดข้อที 2'!H28)</f>
        <v>1.5</v>
      </c>
      <c r="AE28" s="42">
        <f t="shared" si="0"/>
        <v>93.750000000000014</v>
      </c>
      <c r="AF28" s="43">
        <f t="shared" si="1"/>
        <v>3.9062500000000004</v>
      </c>
      <c r="AG28" s="44" t="str">
        <f t="shared" si="14"/>
        <v>ดีเยี่ยม</v>
      </c>
      <c r="AH28" s="82">
        <f t="shared" si="15"/>
        <v>133.58333333333334</v>
      </c>
      <c r="AI28" s="83">
        <f t="shared" si="16"/>
        <v>2.9979166666666663</v>
      </c>
      <c r="AJ28" s="84" t="str">
        <f t="shared" si="17"/>
        <v>ดีเยี่ยม</v>
      </c>
    </row>
    <row r="29" spans="1:36" x14ac:dyDescent="0.55000000000000004">
      <c r="A29" s="39">
        <v>18</v>
      </c>
      <c r="B29" s="40" t="str">
        <f>ข้อมูลนักเรียน!B22</f>
        <v>เด็กชายพรเพชร  แสงดี</v>
      </c>
      <c r="C29" s="41">
        <f>('สมรรถนะที่ 1 ตัวชี้วัดข้อที่ 1'!H29)</f>
        <v>0.75</v>
      </c>
      <c r="D29" s="41">
        <f>('สมรรถนะที่ 1 ตัวชี้วัดข้อที่ 2'!F29)</f>
        <v>2.5</v>
      </c>
      <c r="E29" s="41">
        <f>('สมรรถนะที่ 1 ตัวชี้วัดข้อที่ 3'!F29)</f>
        <v>2</v>
      </c>
      <c r="F29" s="41">
        <f>('สมรรถนะที่ 1 ตัวชี้วัดข้อที่ 4'!E29)</f>
        <v>3</v>
      </c>
      <c r="G29" s="42">
        <f t="shared" si="2"/>
        <v>8.25</v>
      </c>
      <c r="H29" s="43">
        <f t="shared" si="3"/>
        <v>2.0625</v>
      </c>
      <c r="I29" s="44" t="str">
        <f t="shared" si="4"/>
        <v>ดี</v>
      </c>
      <c r="J29" s="41">
        <f>('สมรรถนะที่ 2 ตัวชี้วัดข้อที่ 1'!G29)</f>
        <v>1.3333333333333333</v>
      </c>
      <c r="K29" s="41">
        <f>('สมรรถนะที่ 2 ตัวชี้วัดข้อที 2'!G29)</f>
        <v>2.3333333333333335</v>
      </c>
      <c r="L29" s="42">
        <f t="shared" si="5"/>
        <v>3.666666666666667</v>
      </c>
      <c r="M29" s="43">
        <f t="shared" si="6"/>
        <v>1.8333333333333335</v>
      </c>
      <c r="N29" s="44" t="str">
        <f t="shared" si="7"/>
        <v>ดี</v>
      </c>
      <c r="O29" s="41">
        <f>('สมรรถนะที่ 3 ตัวชี้วัดข้อที 1'!H29)</f>
        <v>1</v>
      </c>
      <c r="P29" s="41">
        <f>('สมรรถนะที่ 3 ตัวชี้วัดข้อที 2'!E29)</f>
        <v>3</v>
      </c>
      <c r="Q29" s="42">
        <f t="shared" si="8"/>
        <v>4</v>
      </c>
      <c r="R29" s="43">
        <f t="shared" si="9"/>
        <v>2</v>
      </c>
      <c r="S29" s="44" t="str">
        <f t="shared" si="10"/>
        <v>ดี</v>
      </c>
      <c r="T29" s="41">
        <f>('สมรรถนะที่ 4 ตัวชี้วัดข้อที 1'!E29)</f>
        <v>3</v>
      </c>
      <c r="U29" s="41">
        <f>('สมรรถนะที่ 4 ตัวชี้วัดข้อที 2'!G29)</f>
        <v>1.3333333333333333</v>
      </c>
      <c r="V29" s="41">
        <f>('สมรรถนะที่ 4 ตัวชี้วัดข้อที 3'!G29)</f>
        <v>2.3333333333333335</v>
      </c>
      <c r="W29" s="41">
        <f>('สมรรถนะที่ 4 ตัวชี้วัดข้อที 4'!E29)</f>
        <v>2</v>
      </c>
      <c r="X29" s="41">
        <f>('สมรรถนะที่ 4 ตัวชี้วัดข้อที 5'!F29)</f>
        <v>1.5</v>
      </c>
      <c r="Y29" s="41">
        <f>('สมรรถนะที่ 4 ตัวชี้วัดข้อที 6'!F29)</f>
        <v>2.5</v>
      </c>
      <c r="Z29" s="42">
        <f t="shared" si="11"/>
        <v>12.666666666666666</v>
      </c>
      <c r="AA29" s="43">
        <f t="shared" si="12"/>
        <v>2.1111111111111112</v>
      </c>
      <c r="AB29" s="44" t="str">
        <f t="shared" si="13"/>
        <v>ดี</v>
      </c>
      <c r="AC29" s="41">
        <f>('สมรรถนะที่ 5 ตัวชี้วัดข้อที 1'!H29)</f>
        <v>1</v>
      </c>
      <c r="AD29" s="41">
        <f>('สมรรถนะที่ 5 ตัวชี้วัดข้อที 2'!H29)</f>
        <v>1</v>
      </c>
      <c r="AE29" s="42">
        <f t="shared" si="0"/>
        <v>67.173611111111114</v>
      </c>
      <c r="AF29" s="43">
        <f t="shared" si="1"/>
        <v>2.7989004629629632</v>
      </c>
      <c r="AG29" s="44" t="str">
        <f t="shared" si="14"/>
        <v>ดีเยี่ยม</v>
      </c>
      <c r="AH29" s="82">
        <f t="shared" si="15"/>
        <v>95.756944444444457</v>
      </c>
      <c r="AI29" s="83">
        <f t="shared" si="16"/>
        <v>2.1611689814814818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เด็กชายอภินัท  คำภูมี</v>
      </c>
      <c r="C30" s="41">
        <f>('สมรรถนะที่ 1 ตัวชี้วัดข้อที่ 1'!H30)</f>
        <v>2.5</v>
      </c>
      <c r="D30" s="41">
        <f>('สมรรถนะที่ 1 ตัวชี้วัดข้อที่ 2'!F30)</f>
        <v>3</v>
      </c>
      <c r="E30" s="41">
        <f>('สมรรถนะที่ 1 ตัวชี้วัดข้อที่ 3'!F30)</f>
        <v>3</v>
      </c>
      <c r="F30" s="41">
        <f>('สมรรถนะที่ 1 ตัวชี้วัดข้อที่ 4'!E30)</f>
        <v>3</v>
      </c>
      <c r="G30" s="42">
        <f t="shared" si="2"/>
        <v>11.5</v>
      </c>
      <c r="H30" s="43">
        <f t="shared" si="3"/>
        <v>2.875</v>
      </c>
      <c r="I30" s="44" t="str">
        <f t="shared" si="4"/>
        <v>ดีเยี่ยม</v>
      </c>
      <c r="J30" s="41">
        <f>('สมรรถนะที่ 2 ตัวชี้วัดข้อที่ 1'!G30)</f>
        <v>3</v>
      </c>
      <c r="K30" s="41">
        <f>('สมรรถนะที่ 2 ตัวชี้วัดข้อที 2'!G30)</f>
        <v>2.6666666666666665</v>
      </c>
      <c r="L30" s="42">
        <f t="shared" si="5"/>
        <v>5.6666666666666661</v>
      </c>
      <c r="M30" s="43">
        <f t="shared" si="6"/>
        <v>2.833333333333333</v>
      </c>
      <c r="N30" s="44" t="str">
        <f t="shared" si="7"/>
        <v>ดีเยี่ยม</v>
      </c>
      <c r="O30" s="41">
        <f>('สมรรถนะที่ 3 ตัวชี้วัดข้อที 1'!H30)</f>
        <v>2</v>
      </c>
      <c r="P30" s="41">
        <f>('สมรรถนะที่ 3 ตัวชี้วัดข้อที 2'!E30)</f>
        <v>3</v>
      </c>
      <c r="Q30" s="42">
        <f t="shared" si="8"/>
        <v>5</v>
      </c>
      <c r="R30" s="43">
        <f t="shared" si="9"/>
        <v>2.5</v>
      </c>
      <c r="S30" s="44" t="str">
        <f t="shared" si="10"/>
        <v>ดีเยี่ยม</v>
      </c>
      <c r="T30" s="41">
        <f>('สมรรถนะที่ 4 ตัวชี้วัดข้อที 1'!E30)</f>
        <v>3</v>
      </c>
      <c r="U30" s="41">
        <f>('สมรรถนะที่ 4 ตัวชี้วัดข้อที 2'!G30)</f>
        <v>3</v>
      </c>
      <c r="V30" s="41">
        <f>('สมรรถนะที่ 4 ตัวชี้วัดข้อที 3'!G30)</f>
        <v>3</v>
      </c>
      <c r="W30" s="41">
        <f>('สมรรถนะที่ 4 ตัวชี้วัดข้อที 4'!E30)</f>
        <v>3</v>
      </c>
      <c r="X30" s="41">
        <f>('สมรรถนะที่ 4 ตัวชี้วัดข้อที 5'!F30)</f>
        <v>2.5</v>
      </c>
      <c r="Y30" s="41">
        <f>('สมรรถนะที่ 4 ตัวชี้วัดข้อที 6'!F30)</f>
        <v>3</v>
      </c>
      <c r="Z30" s="42">
        <f t="shared" si="11"/>
        <v>17.5</v>
      </c>
      <c r="AA30" s="43">
        <f t="shared" si="12"/>
        <v>2.9166666666666665</v>
      </c>
      <c r="AB30" s="44" t="str">
        <f t="shared" si="13"/>
        <v>ดีเยี่ยม</v>
      </c>
      <c r="AC30" s="41">
        <f>('สมรรถนะที่ 5 ตัวชี้วัดข้อที 1'!H30)</f>
        <v>1.75</v>
      </c>
      <c r="AD30" s="41">
        <f>('สมรรถนะที่ 5 ตัวชี้วัดข้อที 2'!H30)</f>
        <v>1.5</v>
      </c>
      <c r="AE30" s="42">
        <f t="shared" si="0"/>
        <v>93.708333333333343</v>
      </c>
      <c r="AF30" s="43">
        <f t="shared" si="1"/>
        <v>3.9045138888888893</v>
      </c>
      <c r="AG30" s="44" t="str">
        <f t="shared" si="14"/>
        <v>ดีเยี่ยม</v>
      </c>
      <c r="AH30" s="82">
        <f t="shared" si="15"/>
        <v>133.375</v>
      </c>
      <c r="AI30" s="83">
        <f t="shared" si="16"/>
        <v>3.0059027777777776</v>
      </c>
      <c r="AJ30" s="84" t="str">
        <f t="shared" si="17"/>
        <v>ดีเยี่ยม</v>
      </c>
    </row>
    <row r="31" spans="1:36" x14ac:dyDescent="0.55000000000000004">
      <c r="A31" s="39">
        <v>20</v>
      </c>
      <c r="B31" s="40" t="str">
        <f>ข้อมูลนักเรียน!B24</f>
        <v>เด็กหญิงอริสา  รสกระโทก</v>
      </c>
      <c r="C31" s="41">
        <f>('สมรรถนะที่ 1 ตัวชี้วัดข้อที่ 1'!H31)</f>
        <v>0.75</v>
      </c>
      <c r="D31" s="41">
        <f>('สมรรถนะที่ 1 ตัวชี้วัดข้อที่ 2'!F31)</f>
        <v>2.5</v>
      </c>
      <c r="E31" s="41">
        <f>('สมรรถนะที่ 1 ตัวชี้วัดข้อที่ 3'!F31)</f>
        <v>2.5</v>
      </c>
      <c r="F31" s="41">
        <f>('สมรรถนะที่ 1 ตัวชี้วัดข้อที่ 4'!E31)</f>
        <v>3</v>
      </c>
      <c r="G31" s="42">
        <f t="shared" si="2"/>
        <v>8.75</v>
      </c>
      <c r="H31" s="43">
        <f t="shared" si="3"/>
        <v>2.1875</v>
      </c>
      <c r="I31" s="44" t="str">
        <f t="shared" si="4"/>
        <v>ดี</v>
      </c>
      <c r="J31" s="41">
        <f>('สมรรถนะที่ 2 ตัวชี้วัดข้อที่ 1'!G31)</f>
        <v>1</v>
      </c>
      <c r="K31" s="41">
        <f>('สมรรถนะที่ 2 ตัวชี้วัดข้อที 2'!G31)</f>
        <v>1.6666666666666667</v>
      </c>
      <c r="L31" s="42">
        <f t="shared" si="5"/>
        <v>2.666666666666667</v>
      </c>
      <c r="M31" s="43">
        <f t="shared" si="6"/>
        <v>1.3333333333333335</v>
      </c>
      <c r="N31" s="44" t="str">
        <f t="shared" si="7"/>
        <v>ผ่านเกณฑ์</v>
      </c>
      <c r="O31" s="41">
        <f>('สมรรถนะที่ 3 ตัวชี้วัดข้อที 1'!H31)</f>
        <v>1</v>
      </c>
      <c r="P31" s="41">
        <f>('สมรรถนะที่ 3 ตัวชี้วัดข้อที 2'!E31)</f>
        <v>3</v>
      </c>
      <c r="Q31" s="42">
        <f t="shared" si="8"/>
        <v>4</v>
      </c>
      <c r="R31" s="43">
        <f t="shared" si="9"/>
        <v>2</v>
      </c>
      <c r="S31" s="44" t="str">
        <f t="shared" si="10"/>
        <v>ดี</v>
      </c>
      <c r="T31" s="41">
        <f>('สมรรถนะที่ 4 ตัวชี้วัดข้อที 1'!E31)</f>
        <v>2</v>
      </c>
      <c r="U31" s="41">
        <f>('สมรรถนะที่ 4 ตัวชี้วัดข้อที 2'!G31)</f>
        <v>1</v>
      </c>
      <c r="V31" s="41">
        <f>('สมรรถนะที่ 4 ตัวชี้วัดข้อที 3'!G31)</f>
        <v>2</v>
      </c>
      <c r="W31" s="41">
        <f>('สมรรถนะที่ 4 ตัวชี้วัดข้อที 4'!E31)</f>
        <v>1</v>
      </c>
      <c r="X31" s="41">
        <f>('สมรรถนะที่ 4 ตัวชี้วัดข้อที 5'!F31)</f>
        <v>2</v>
      </c>
      <c r="Y31" s="41">
        <f>('สมรรถนะที่ 4 ตัวชี้วัดข้อที 6'!F31)</f>
        <v>2</v>
      </c>
      <c r="Z31" s="42">
        <f t="shared" si="11"/>
        <v>10</v>
      </c>
      <c r="AA31" s="43">
        <f t="shared" si="12"/>
        <v>1.6666666666666667</v>
      </c>
      <c r="AB31" s="44" t="str">
        <f t="shared" si="13"/>
        <v>ดี</v>
      </c>
      <c r="AC31" s="41">
        <f>('สมรรถนะที่ 5 ตัวชี้วัดข้อที 1'!H31)</f>
        <v>1</v>
      </c>
      <c r="AD31" s="41">
        <f>('สมรรถนะที่ 5 ตัวชี้วัดข้อที 2'!H31)</f>
        <v>1</v>
      </c>
      <c r="AE31" s="42">
        <f t="shared" si="0"/>
        <v>60.020833333333336</v>
      </c>
      <c r="AF31" s="43">
        <f t="shared" si="1"/>
        <v>2.5008680555555558</v>
      </c>
      <c r="AG31" s="44" t="str">
        <f t="shared" si="14"/>
        <v>ดีเยี่ยม</v>
      </c>
      <c r="AH31" s="82">
        <f t="shared" si="15"/>
        <v>85.4375</v>
      </c>
      <c r="AI31" s="83">
        <f t="shared" si="16"/>
        <v>1.9376736111111115</v>
      </c>
      <c r="AJ31" s="84" t="str">
        <f t="shared" si="17"/>
        <v>ดี</v>
      </c>
    </row>
    <row r="32" spans="1:36" ht="28.5" customHeight="1" x14ac:dyDescent="0.55000000000000004">
      <c r="A32" s="39">
        <v>21</v>
      </c>
      <c r="B32" s="40">
        <f>ข้อมูลนักเรียน!B25</f>
        <v>0</v>
      </c>
      <c r="C32" s="41">
        <f>('สมรรถนะที่ 1 ตัวชี้วัดข้อที่ 1'!H32)</f>
        <v>0</v>
      </c>
      <c r="D32" s="41">
        <f>('สมรรถนะที่ 1 ตัวชี้วัดข้อที่ 2'!F32)</f>
        <v>0</v>
      </c>
      <c r="E32" s="41">
        <f>('สมรรถนะที่ 1 ตัวชี้วัดข้อที่ 3'!F32)</f>
        <v>0</v>
      </c>
      <c r="F32" s="41">
        <f>('สมรรถนะที่ 1 ตัวชี้วัดข้อที่ 4'!E32)</f>
        <v>0</v>
      </c>
      <c r="G32" s="42">
        <f t="shared" si="2"/>
        <v>0</v>
      </c>
      <c r="H32" s="43">
        <f t="shared" si="3"/>
        <v>0</v>
      </c>
      <c r="I32" s="44" t="str">
        <f t="shared" si="4"/>
        <v>ไม่ผ่านเกณฑ์</v>
      </c>
      <c r="J32" s="41">
        <f>('สมรรถนะที่ 2 ตัวชี้วัดข้อที่ 1'!G32)</f>
        <v>0</v>
      </c>
      <c r="K32" s="41">
        <f>('สมรรถนะที่ 2 ตัวชี้วัดข้อที 2'!G32)</f>
        <v>0</v>
      </c>
      <c r="L32" s="42">
        <f t="shared" si="5"/>
        <v>0</v>
      </c>
      <c r="M32" s="43">
        <f t="shared" si="6"/>
        <v>0</v>
      </c>
      <c r="N32" s="44" t="str">
        <f t="shared" si="7"/>
        <v>ไม่ผ่านเกณฑ์</v>
      </c>
      <c r="O32" s="41">
        <f>('สมรรถนะที่ 3 ตัวชี้วัดข้อที 1'!H32)</f>
        <v>0</v>
      </c>
      <c r="P32" s="41">
        <f>('สมรรถนะที่ 3 ตัวชี้วัดข้อที 2'!E32)</f>
        <v>0</v>
      </c>
      <c r="Q32" s="42">
        <f t="shared" si="8"/>
        <v>0</v>
      </c>
      <c r="R32" s="43">
        <f t="shared" si="9"/>
        <v>0</v>
      </c>
      <c r="S32" s="44" t="str">
        <f t="shared" si="10"/>
        <v>ไม่ผ่านเกณฑ์</v>
      </c>
      <c r="T32" s="41">
        <f>('สมรรถนะที่ 4 ตัวชี้วัดข้อที 1'!E32)</f>
        <v>0</v>
      </c>
      <c r="U32" s="41">
        <f>('สมรรถนะที่ 4 ตัวชี้วัดข้อที 2'!G32)</f>
        <v>0</v>
      </c>
      <c r="V32" s="41">
        <f>('สมรรถนะที่ 4 ตัวชี้วัดข้อที 3'!G32)</f>
        <v>0</v>
      </c>
      <c r="W32" s="41">
        <f>('สมรรถนะที่ 4 ตัวชี้วัดข้อที 4'!E32)</f>
        <v>0</v>
      </c>
      <c r="X32" s="41">
        <f>('สมรรถนะที่ 4 ตัวชี้วัดข้อที 5'!F32)</f>
        <v>0</v>
      </c>
      <c r="Y32" s="41">
        <f>('สมรรถนะที่ 4 ตัวชี้วัดข้อที 6'!F32)</f>
        <v>0</v>
      </c>
      <c r="Z32" s="42">
        <f t="shared" si="11"/>
        <v>0</v>
      </c>
      <c r="AA32" s="43">
        <f t="shared" si="12"/>
        <v>0</v>
      </c>
      <c r="AB32" s="44" t="str">
        <f t="shared" si="13"/>
        <v>ไม่ผ่านเกณฑ์</v>
      </c>
      <c r="AC32" s="41">
        <f>('สมรรถนะที่ 5 ตัวชี้วัดข้อที 1'!H32)</f>
        <v>1.5</v>
      </c>
      <c r="AD32" s="41">
        <f>('สมรรถนะที่ 5 ตัวชี้วัดข้อที 2'!H32)</f>
        <v>0</v>
      </c>
      <c r="AE32" s="42">
        <f t="shared" si="0"/>
        <v>1.5</v>
      </c>
      <c r="AF32" s="43">
        <f t="shared" si="1"/>
        <v>6.25E-2</v>
      </c>
      <c r="AG32" s="44" t="str">
        <f t="shared" si="14"/>
        <v>ไม่ผ่านเกณฑ์</v>
      </c>
      <c r="AH32" s="82">
        <f t="shared" si="15"/>
        <v>1.5</v>
      </c>
      <c r="AI32" s="83">
        <f t="shared" si="16"/>
        <v>1.2500000000000001E-2</v>
      </c>
      <c r="AJ32" s="84" t="str">
        <f t="shared" si="17"/>
        <v>ไม่ผ่านเกณฑ์</v>
      </c>
    </row>
    <row r="33" spans="1:37" ht="28.5" customHeight="1" x14ac:dyDescent="0.55000000000000004">
      <c r="A33" s="39">
        <v>22</v>
      </c>
      <c r="B33" s="40">
        <f>ข้อมูลนักเรียน!B26</f>
        <v>0</v>
      </c>
      <c r="C33" s="41">
        <f>('สมรรถนะที่ 1 ตัวชี้วัดข้อที่ 1'!H33)</f>
        <v>0</v>
      </c>
      <c r="D33" s="41">
        <f>('สมรรถนะที่ 1 ตัวชี้วัดข้อที่ 2'!F33)</f>
        <v>0</v>
      </c>
      <c r="E33" s="41">
        <f>('สมรรถนะที่ 1 ตัวชี้วัดข้อที่ 3'!F33)</f>
        <v>0</v>
      </c>
      <c r="F33" s="41">
        <f>('สมรรถนะที่ 1 ตัวชี้วัดข้อที่ 4'!E33)</f>
        <v>0</v>
      </c>
      <c r="G33" s="42">
        <f t="shared" si="2"/>
        <v>0</v>
      </c>
      <c r="H33" s="43">
        <f t="shared" si="3"/>
        <v>0</v>
      </c>
      <c r="I33" s="44" t="str">
        <f t="shared" si="4"/>
        <v>ไม่ผ่านเกณฑ์</v>
      </c>
      <c r="J33" s="41">
        <f>('สมรรถนะที่ 2 ตัวชี้วัดข้อที่ 1'!G33)</f>
        <v>0</v>
      </c>
      <c r="K33" s="41">
        <f>('สมรรถนะที่ 2 ตัวชี้วัดข้อที 2'!G33)</f>
        <v>0</v>
      </c>
      <c r="L33" s="42">
        <f t="shared" si="5"/>
        <v>0</v>
      </c>
      <c r="M33" s="43">
        <f t="shared" si="6"/>
        <v>0</v>
      </c>
      <c r="N33" s="44" t="str">
        <f t="shared" si="7"/>
        <v>ไม่ผ่านเกณฑ์</v>
      </c>
      <c r="O33" s="41">
        <f>('สมรรถนะที่ 3 ตัวชี้วัดข้อที 1'!H33)</f>
        <v>0</v>
      </c>
      <c r="P33" s="41">
        <f>('สมรรถนะที่ 3 ตัวชี้วัดข้อที 2'!E33)</f>
        <v>0</v>
      </c>
      <c r="Q33" s="42">
        <f t="shared" si="8"/>
        <v>0</v>
      </c>
      <c r="R33" s="43">
        <f t="shared" si="9"/>
        <v>0</v>
      </c>
      <c r="S33" s="44" t="str">
        <f t="shared" si="10"/>
        <v>ไม่ผ่านเกณฑ์</v>
      </c>
      <c r="T33" s="41">
        <f>('สมรรถนะที่ 4 ตัวชี้วัดข้อที 1'!E33)</f>
        <v>0</v>
      </c>
      <c r="U33" s="41">
        <f>('สมรรถนะที่ 4 ตัวชี้วัดข้อที 2'!G33)</f>
        <v>0</v>
      </c>
      <c r="V33" s="41">
        <f>('สมรรถนะที่ 4 ตัวชี้วัดข้อที 3'!G33)</f>
        <v>0</v>
      </c>
      <c r="W33" s="41">
        <f>('สมรรถนะที่ 4 ตัวชี้วัดข้อที 4'!E33)</f>
        <v>0</v>
      </c>
      <c r="X33" s="41">
        <f>('สมรรถนะที่ 4 ตัวชี้วัดข้อที 5'!F33)</f>
        <v>0</v>
      </c>
      <c r="Y33" s="41">
        <f>('สมรรถนะที่ 4 ตัวชี้วัดข้อที 6'!F33)</f>
        <v>0</v>
      </c>
      <c r="Z33" s="42">
        <f t="shared" si="11"/>
        <v>0</v>
      </c>
      <c r="AA33" s="43">
        <f t="shared" si="12"/>
        <v>0</v>
      </c>
      <c r="AB33" s="44" t="str">
        <f t="shared" si="13"/>
        <v>ไม่ผ่านเกณฑ์</v>
      </c>
      <c r="AC33" s="41">
        <f>('สมรรถนะที่ 5 ตัวชี้วัดข้อที 1'!H33)</f>
        <v>1.5</v>
      </c>
      <c r="AD33" s="41">
        <f>('สมรรถนะที่ 5 ตัวชี้วัดข้อที 2'!H33)</f>
        <v>0</v>
      </c>
      <c r="AE33" s="42">
        <f t="shared" si="0"/>
        <v>1.5</v>
      </c>
      <c r="AF33" s="43">
        <f t="shared" si="1"/>
        <v>6.25E-2</v>
      </c>
      <c r="AG33" s="44" t="str">
        <f t="shared" si="14"/>
        <v>ไม่ผ่านเกณฑ์</v>
      </c>
      <c r="AH33" s="82">
        <f t="shared" si="15"/>
        <v>1.5</v>
      </c>
      <c r="AI33" s="83">
        <f t="shared" si="16"/>
        <v>1.2500000000000001E-2</v>
      </c>
      <c r="AJ33" s="84" t="str">
        <f t="shared" si="17"/>
        <v>ไม่ผ่านเกณฑ์</v>
      </c>
    </row>
    <row r="34" spans="1:37" ht="28.5" customHeight="1" x14ac:dyDescent="0.55000000000000004">
      <c r="A34" s="39">
        <v>23</v>
      </c>
      <c r="B34" s="40">
        <f>ข้อมูลนักเรียน!B27</f>
        <v>0</v>
      </c>
      <c r="C34" s="41">
        <f>('สมรรถนะที่ 1 ตัวชี้วัดข้อที่ 1'!H34)</f>
        <v>0</v>
      </c>
      <c r="D34" s="41">
        <f>('สมรรถนะที่ 1 ตัวชี้วัดข้อที่ 2'!F34)</f>
        <v>0</v>
      </c>
      <c r="E34" s="41">
        <f>('สมรรถนะที่ 1 ตัวชี้วัดข้อที่ 3'!F34)</f>
        <v>0</v>
      </c>
      <c r="F34" s="41">
        <f>('สมรรถนะที่ 1 ตัวชี้วัดข้อที่ 4'!E34)</f>
        <v>0</v>
      </c>
      <c r="G34" s="42">
        <f t="shared" si="2"/>
        <v>0</v>
      </c>
      <c r="H34" s="43">
        <f t="shared" si="3"/>
        <v>0</v>
      </c>
      <c r="I34" s="44" t="str">
        <f t="shared" si="4"/>
        <v>ไม่ผ่านเกณฑ์</v>
      </c>
      <c r="J34" s="41">
        <f>('สมรรถนะที่ 2 ตัวชี้วัดข้อที่ 1'!G34)</f>
        <v>0</v>
      </c>
      <c r="K34" s="41">
        <f>('สมรรถนะที่ 2 ตัวชี้วัดข้อที 2'!G34)</f>
        <v>0</v>
      </c>
      <c r="L34" s="42">
        <f t="shared" si="5"/>
        <v>0</v>
      </c>
      <c r="M34" s="43">
        <f t="shared" si="6"/>
        <v>0</v>
      </c>
      <c r="N34" s="44" t="str">
        <f t="shared" si="7"/>
        <v>ไม่ผ่านเกณฑ์</v>
      </c>
      <c r="O34" s="41">
        <f>('สมรรถนะที่ 3 ตัวชี้วัดข้อที 1'!H34)</f>
        <v>0</v>
      </c>
      <c r="P34" s="41">
        <f>('สมรรถนะที่ 3 ตัวชี้วัดข้อที 2'!E34)</f>
        <v>0</v>
      </c>
      <c r="Q34" s="42">
        <f t="shared" si="8"/>
        <v>0</v>
      </c>
      <c r="R34" s="43">
        <f t="shared" si="9"/>
        <v>0</v>
      </c>
      <c r="S34" s="44" t="str">
        <f t="shared" si="10"/>
        <v>ไม่ผ่านเกณฑ์</v>
      </c>
      <c r="T34" s="41">
        <f>('สมรรถนะที่ 4 ตัวชี้วัดข้อที 1'!E34)</f>
        <v>0</v>
      </c>
      <c r="U34" s="41">
        <f>('สมรรถนะที่ 4 ตัวชี้วัดข้อที 2'!G34)</f>
        <v>0</v>
      </c>
      <c r="V34" s="41">
        <f>('สมรรถนะที่ 4 ตัวชี้วัดข้อที 3'!G34)</f>
        <v>0</v>
      </c>
      <c r="W34" s="41">
        <f>('สมรรถนะที่ 4 ตัวชี้วัดข้อที 4'!E34)</f>
        <v>0</v>
      </c>
      <c r="X34" s="41">
        <f>('สมรรถนะที่ 4 ตัวชี้วัดข้อที 5'!F34)</f>
        <v>0</v>
      </c>
      <c r="Y34" s="41">
        <f>('สมรรถนะที่ 4 ตัวชี้วัดข้อที 6'!F34)</f>
        <v>0</v>
      </c>
      <c r="Z34" s="42">
        <f t="shared" si="11"/>
        <v>0</v>
      </c>
      <c r="AA34" s="43">
        <f t="shared" si="12"/>
        <v>0</v>
      </c>
      <c r="AB34" s="44" t="str">
        <f t="shared" si="13"/>
        <v>ไม่ผ่านเกณฑ์</v>
      </c>
      <c r="AC34" s="41">
        <f>('สมรรถนะที่ 5 ตัวชี้วัดข้อที 1'!H34)</f>
        <v>1</v>
      </c>
      <c r="AD34" s="41">
        <f>('สมรรถนะที่ 5 ตัวชี้วัดข้อที 2'!H34)</f>
        <v>0</v>
      </c>
      <c r="AE34" s="42">
        <f t="shared" si="0"/>
        <v>1</v>
      </c>
      <c r="AF34" s="43">
        <f t="shared" si="1"/>
        <v>4.1666666666666664E-2</v>
      </c>
      <c r="AG34" s="44" t="str">
        <f t="shared" si="14"/>
        <v>ไม่ผ่านเกณฑ์</v>
      </c>
      <c r="AH34" s="82">
        <f t="shared" si="15"/>
        <v>1</v>
      </c>
      <c r="AI34" s="83">
        <f t="shared" si="16"/>
        <v>8.3333333333333332E-3</v>
      </c>
      <c r="AJ34" s="84" t="str">
        <f t="shared" si="17"/>
        <v>ไม่ผ่านเกณฑ์</v>
      </c>
    </row>
    <row r="35" spans="1:37" ht="28.5" customHeight="1" x14ac:dyDescent="0.55000000000000004">
      <c r="A35" s="39">
        <v>24</v>
      </c>
      <c r="B35" s="40">
        <f>ข้อมูลนักเรียน!B28</f>
        <v>0</v>
      </c>
      <c r="C35" s="41">
        <f>('สมรรถนะที่ 1 ตัวชี้วัดข้อที่ 1'!H35)</f>
        <v>0</v>
      </c>
      <c r="D35" s="41">
        <f>('สมรรถนะที่ 1 ตัวชี้วัดข้อที่ 2'!F35)</f>
        <v>0</v>
      </c>
      <c r="E35" s="41">
        <f>('สมรรถนะที่ 1 ตัวชี้วัดข้อที่ 3'!F35)</f>
        <v>0</v>
      </c>
      <c r="F35" s="41">
        <f>('สมรรถนะที่ 1 ตัวชี้วัดข้อที่ 4'!E35)</f>
        <v>0</v>
      </c>
      <c r="G35" s="42">
        <f t="shared" si="2"/>
        <v>0</v>
      </c>
      <c r="H35" s="43">
        <f t="shared" si="3"/>
        <v>0</v>
      </c>
      <c r="I35" s="44" t="str">
        <f t="shared" si="4"/>
        <v>ไม่ผ่านเกณฑ์</v>
      </c>
      <c r="J35" s="41">
        <f>('สมรรถนะที่ 2 ตัวชี้วัดข้อที่ 1'!G35)</f>
        <v>0</v>
      </c>
      <c r="K35" s="41">
        <f>('สมรรถนะที่ 2 ตัวชี้วัดข้อที 2'!G35)</f>
        <v>0</v>
      </c>
      <c r="L35" s="42">
        <f t="shared" si="5"/>
        <v>0</v>
      </c>
      <c r="M35" s="43">
        <f t="shared" si="6"/>
        <v>0</v>
      </c>
      <c r="N35" s="44" t="str">
        <f t="shared" si="7"/>
        <v>ไม่ผ่านเกณฑ์</v>
      </c>
      <c r="O35" s="41">
        <f>('สมรรถนะที่ 3 ตัวชี้วัดข้อที 1'!H35)</f>
        <v>0</v>
      </c>
      <c r="P35" s="41">
        <f>('สมรรถนะที่ 3 ตัวชี้วัดข้อที 2'!E35)</f>
        <v>0</v>
      </c>
      <c r="Q35" s="42">
        <f t="shared" si="8"/>
        <v>0</v>
      </c>
      <c r="R35" s="43">
        <f t="shared" si="9"/>
        <v>0</v>
      </c>
      <c r="S35" s="44" t="str">
        <f t="shared" si="10"/>
        <v>ไม่ผ่านเกณฑ์</v>
      </c>
      <c r="T35" s="41">
        <f>('สมรรถนะที่ 4 ตัวชี้วัดข้อที 1'!E35)</f>
        <v>0</v>
      </c>
      <c r="U35" s="41">
        <f>('สมรรถนะที่ 4 ตัวชี้วัดข้อที 2'!G35)</f>
        <v>0</v>
      </c>
      <c r="V35" s="41">
        <f>('สมรรถนะที่ 4 ตัวชี้วัดข้อที 3'!G35)</f>
        <v>0</v>
      </c>
      <c r="W35" s="41">
        <f>('สมรรถนะที่ 4 ตัวชี้วัดข้อที 4'!E35)</f>
        <v>0</v>
      </c>
      <c r="X35" s="41">
        <f>('สมรรถนะที่ 4 ตัวชี้วัดข้อที 5'!F35)</f>
        <v>0</v>
      </c>
      <c r="Y35" s="41">
        <f>('สมรรถนะที่ 4 ตัวชี้วัดข้อที 6'!F35)</f>
        <v>0</v>
      </c>
      <c r="Z35" s="42">
        <f t="shared" si="11"/>
        <v>0</v>
      </c>
      <c r="AA35" s="43">
        <f t="shared" si="12"/>
        <v>0</v>
      </c>
      <c r="AB35" s="44" t="str">
        <f t="shared" si="13"/>
        <v>ไม่ผ่านเกณฑ์</v>
      </c>
      <c r="AC35" s="41">
        <f>('สมรรถนะที่ 5 ตัวชี้วัดข้อที 1'!H35)</f>
        <v>1</v>
      </c>
      <c r="AD35" s="41">
        <f>('สมรรถนะที่ 5 ตัวชี้วัดข้อที 2'!H35)</f>
        <v>0</v>
      </c>
      <c r="AE35" s="42">
        <f t="shared" si="0"/>
        <v>1</v>
      </c>
      <c r="AF35" s="43">
        <f t="shared" si="1"/>
        <v>4.1666666666666664E-2</v>
      </c>
      <c r="AG35" s="44" t="str">
        <f t="shared" si="14"/>
        <v>ไม่ผ่านเกณฑ์</v>
      </c>
      <c r="AH35" s="82">
        <f t="shared" si="15"/>
        <v>1</v>
      </c>
      <c r="AI35" s="83">
        <f t="shared" si="16"/>
        <v>8.3333333333333332E-3</v>
      </c>
      <c r="AJ35" s="84" t="str">
        <f t="shared" si="17"/>
        <v>ไม่ผ่านเกณฑ์</v>
      </c>
    </row>
    <row r="36" spans="1:37" ht="28.5" customHeight="1" x14ac:dyDescent="0.55000000000000004">
      <c r="A36" s="39">
        <v>25</v>
      </c>
      <c r="B36" s="40">
        <f>ข้อมูลนักเรียน!B29</f>
        <v>0</v>
      </c>
      <c r="C36" s="41">
        <f>('สมรรถนะที่ 1 ตัวชี้วัดข้อที่ 1'!H36)</f>
        <v>0</v>
      </c>
      <c r="D36" s="41">
        <f>('สมรรถนะที่ 1 ตัวชี้วัดข้อที่ 2'!F36)</f>
        <v>0</v>
      </c>
      <c r="E36" s="41">
        <f>('สมรรถนะที่ 1 ตัวชี้วัดข้อที่ 3'!F36)</f>
        <v>0</v>
      </c>
      <c r="F36" s="41">
        <f>('สมรรถนะที่ 1 ตัวชี้วัดข้อที่ 4'!E36)</f>
        <v>0</v>
      </c>
      <c r="G36" s="42">
        <f t="shared" si="2"/>
        <v>0</v>
      </c>
      <c r="H36" s="43">
        <f t="shared" si="3"/>
        <v>0</v>
      </c>
      <c r="I36" s="44" t="str">
        <f t="shared" si="4"/>
        <v>ไม่ผ่านเกณฑ์</v>
      </c>
      <c r="J36" s="41">
        <f>('สมรรถนะที่ 2 ตัวชี้วัดข้อที่ 1'!G36)</f>
        <v>0</v>
      </c>
      <c r="K36" s="41">
        <f>('สมรรถนะที่ 2 ตัวชี้วัดข้อที 2'!G36)</f>
        <v>0</v>
      </c>
      <c r="L36" s="42">
        <f t="shared" si="5"/>
        <v>0</v>
      </c>
      <c r="M36" s="43">
        <f t="shared" si="6"/>
        <v>0</v>
      </c>
      <c r="N36" s="44" t="str">
        <f t="shared" si="7"/>
        <v>ไม่ผ่านเกณฑ์</v>
      </c>
      <c r="O36" s="41">
        <f>('สมรรถนะที่ 3 ตัวชี้วัดข้อที 1'!H36)</f>
        <v>0</v>
      </c>
      <c r="P36" s="41">
        <f>('สมรรถนะที่ 3 ตัวชี้วัดข้อที 2'!E36)</f>
        <v>0</v>
      </c>
      <c r="Q36" s="42">
        <f t="shared" si="8"/>
        <v>0</v>
      </c>
      <c r="R36" s="43">
        <f t="shared" si="9"/>
        <v>0</v>
      </c>
      <c r="S36" s="44" t="str">
        <f t="shared" si="10"/>
        <v>ไม่ผ่านเกณฑ์</v>
      </c>
      <c r="T36" s="41">
        <f>('สมรรถนะที่ 4 ตัวชี้วัดข้อที 1'!E36)</f>
        <v>0</v>
      </c>
      <c r="U36" s="41">
        <f>('สมรรถนะที่ 4 ตัวชี้วัดข้อที 2'!G36)</f>
        <v>0</v>
      </c>
      <c r="V36" s="41">
        <f>('สมรรถนะที่ 4 ตัวชี้วัดข้อที 3'!G36)</f>
        <v>0</v>
      </c>
      <c r="W36" s="41">
        <f>('สมรรถนะที่ 4 ตัวชี้วัดข้อที 4'!E36)</f>
        <v>0</v>
      </c>
      <c r="X36" s="41">
        <f>('สมรรถนะที่ 4 ตัวชี้วัดข้อที 5'!F36)</f>
        <v>0</v>
      </c>
      <c r="Y36" s="41">
        <f>('สมรรถนะที่ 4 ตัวชี้วัดข้อที 6'!F36)</f>
        <v>0</v>
      </c>
      <c r="Z36" s="42">
        <f t="shared" si="11"/>
        <v>0</v>
      </c>
      <c r="AA36" s="43">
        <f t="shared" si="12"/>
        <v>0</v>
      </c>
      <c r="AB36" s="44" t="str">
        <f t="shared" si="13"/>
        <v>ไม่ผ่านเกณฑ์</v>
      </c>
      <c r="AC36" s="41">
        <f>('สมรรถนะที่ 5 ตัวชี้วัดข้อที 1'!H36)</f>
        <v>1</v>
      </c>
      <c r="AD36" s="41">
        <f>('สมรรถนะที่ 5 ตัวชี้วัดข้อที 2'!H36)</f>
        <v>0</v>
      </c>
      <c r="AE36" s="42">
        <f t="shared" si="0"/>
        <v>1</v>
      </c>
      <c r="AF36" s="43">
        <f t="shared" si="1"/>
        <v>4.1666666666666664E-2</v>
      </c>
      <c r="AG36" s="44" t="str">
        <f t="shared" si="14"/>
        <v>ไม่ผ่านเกณฑ์</v>
      </c>
      <c r="AH36" s="82">
        <f t="shared" si="15"/>
        <v>1</v>
      </c>
      <c r="AI36" s="83">
        <f t="shared" si="16"/>
        <v>8.3333333333333332E-3</v>
      </c>
      <c r="AJ36" s="84" t="str">
        <f t="shared" si="17"/>
        <v>ไม่ผ่านเกณฑ์</v>
      </c>
    </row>
    <row r="37" spans="1:37" ht="28.5" customHeight="1" x14ac:dyDescent="0.55000000000000004">
      <c r="A37" s="39">
        <v>26</v>
      </c>
      <c r="B37" s="40">
        <f>ข้อมูลนักเรียน!B30</f>
        <v>0</v>
      </c>
      <c r="C37" s="41">
        <f>('สมรรถนะที่ 1 ตัวชี้วัดข้อที่ 1'!H37)</f>
        <v>0</v>
      </c>
      <c r="D37" s="41">
        <f>('สมรรถนะที่ 1 ตัวชี้วัดข้อที่ 2'!F37)</f>
        <v>0</v>
      </c>
      <c r="E37" s="41">
        <f>('สมรรถนะที่ 1 ตัวชี้วัดข้อที่ 3'!F37)</f>
        <v>0</v>
      </c>
      <c r="F37" s="41">
        <f>('สมรรถนะที่ 1 ตัวชี้วัดข้อที่ 4'!E37)</f>
        <v>0</v>
      </c>
      <c r="G37" s="42">
        <f t="shared" si="2"/>
        <v>0</v>
      </c>
      <c r="H37" s="43">
        <f t="shared" si="3"/>
        <v>0</v>
      </c>
      <c r="I37" s="44" t="str">
        <f t="shared" si="4"/>
        <v>ไม่ผ่านเกณฑ์</v>
      </c>
      <c r="J37" s="41">
        <f>('สมรรถนะที่ 2 ตัวชี้วัดข้อที่ 1'!G37)</f>
        <v>0</v>
      </c>
      <c r="K37" s="41">
        <f>('สมรรถนะที่ 2 ตัวชี้วัดข้อที 2'!G37)</f>
        <v>0</v>
      </c>
      <c r="L37" s="42">
        <f t="shared" si="5"/>
        <v>0</v>
      </c>
      <c r="M37" s="43">
        <f t="shared" si="6"/>
        <v>0</v>
      </c>
      <c r="N37" s="44" t="str">
        <f t="shared" si="7"/>
        <v>ไม่ผ่านเกณฑ์</v>
      </c>
      <c r="O37" s="41">
        <f>('สมรรถนะที่ 3 ตัวชี้วัดข้อที 1'!H37)</f>
        <v>0</v>
      </c>
      <c r="P37" s="41">
        <f>('สมรรถนะที่ 3 ตัวชี้วัดข้อที 2'!E37)</f>
        <v>0</v>
      </c>
      <c r="Q37" s="42">
        <f t="shared" si="8"/>
        <v>0</v>
      </c>
      <c r="R37" s="43">
        <f t="shared" si="9"/>
        <v>0</v>
      </c>
      <c r="S37" s="44" t="str">
        <f t="shared" si="10"/>
        <v>ไม่ผ่านเกณฑ์</v>
      </c>
      <c r="T37" s="41">
        <f>('สมรรถนะที่ 4 ตัวชี้วัดข้อที 1'!E37)</f>
        <v>0</v>
      </c>
      <c r="U37" s="41">
        <f>('สมรรถนะที่ 4 ตัวชี้วัดข้อที 2'!G37)</f>
        <v>0</v>
      </c>
      <c r="V37" s="41">
        <f>('สมรรถนะที่ 4 ตัวชี้วัดข้อที 3'!G37)</f>
        <v>0</v>
      </c>
      <c r="W37" s="41">
        <f>('สมรรถนะที่ 4 ตัวชี้วัดข้อที 4'!E37)</f>
        <v>0</v>
      </c>
      <c r="X37" s="41">
        <f>('สมรรถนะที่ 4 ตัวชี้วัดข้อที 5'!F37)</f>
        <v>0</v>
      </c>
      <c r="Y37" s="41">
        <f>('สมรรถนะที่ 4 ตัวชี้วัดข้อที 6'!F37)</f>
        <v>0</v>
      </c>
      <c r="Z37" s="42">
        <f t="shared" si="11"/>
        <v>0</v>
      </c>
      <c r="AA37" s="43">
        <f t="shared" si="12"/>
        <v>0</v>
      </c>
      <c r="AB37" s="44" t="str">
        <f t="shared" si="13"/>
        <v>ไม่ผ่านเกณฑ์</v>
      </c>
      <c r="AC37" s="41">
        <f>('สมรรถนะที่ 5 ตัวชี้วัดข้อที 1'!H37)</f>
        <v>2</v>
      </c>
      <c r="AD37" s="41">
        <f>('สมรรถนะที่ 5 ตัวชี้วัดข้อที 2'!H37)</f>
        <v>0</v>
      </c>
      <c r="AE37" s="42">
        <f t="shared" si="0"/>
        <v>2</v>
      </c>
      <c r="AF37" s="43">
        <f t="shared" si="1"/>
        <v>8.3333333333333329E-2</v>
      </c>
      <c r="AG37" s="44" t="str">
        <f t="shared" si="14"/>
        <v>ไม่ผ่านเกณฑ์</v>
      </c>
      <c r="AH37" s="82">
        <f t="shared" si="15"/>
        <v>2</v>
      </c>
      <c r="AI37" s="83">
        <f t="shared" si="16"/>
        <v>1.6666666666666666E-2</v>
      </c>
      <c r="AJ37" s="84" t="str">
        <f t="shared" si="17"/>
        <v>ไม่ผ่านเกณฑ์</v>
      </c>
    </row>
    <row r="38" spans="1:37" ht="28.5" customHeight="1" x14ac:dyDescent="0.55000000000000004">
      <c r="A38" s="39">
        <v>27</v>
      </c>
      <c r="B38" s="40">
        <f>ข้อมูลนักเรียน!B31</f>
        <v>0</v>
      </c>
      <c r="C38" s="41">
        <f>('สมรรถนะที่ 1 ตัวชี้วัดข้อที่ 1'!H38)</f>
        <v>0</v>
      </c>
      <c r="D38" s="41">
        <f>('สมรรถนะที่ 1 ตัวชี้วัดข้อที่ 2'!F38)</f>
        <v>0</v>
      </c>
      <c r="E38" s="41">
        <f>('สมรรถนะที่ 1 ตัวชี้วัดข้อที่ 3'!F38)</f>
        <v>0</v>
      </c>
      <c r="F38" s="41">
        <f>('สมรรถนะที่ 1 ตัวชี้วัดข้อที่ 4'!E38)</f>
        <v>0</v>
      </c>
      <c r="G38" s="42">
        <f t="shared" si="2"/>
        <v>0</v>
      </c>
      <c r="H38" s="43">
        <f t="shared" si="3"/>
        <v>0</v>
      </c>
      <c r="I38" s="44" t="str">
        <f t="shared" si="4"/>
        <v>ไม่ผ่านเกณฑ์</v>
      </c>
      <c r="J38" s="41">
        <f>('สมรรถนะที่ 2 ตัวชี้วัดข้อที่ 1'!G38)</f>
        <v>0</v>
      </c>
      <c r="K38" s="41">
        <f>('สมรรถนะที่ 2 ตัวชี้วัดข้อที 2'!G38)</f>
        <v>0</v>
      </c>
      <c r="L38" s="42">
        <f t="shared" si="5"/>
        <v>0</v>
      </c>
      <c r="M38" s="43">
        <f t="shared" si="6"/>
        <v>0</v>
      </c>
      <c r="N38" s="44" t="str">
        <f t="shared" si="7"/>
        <v>ไม่ผ่านเกณฑ์</v>
      </c>
      <c r="O38" s="41">
        <f>('สมรรถนะที่ 3 ตัวชี้วัดข้อที 1'!H38)</f>
        <v>0</v>
      </c>
      <c r="P38" s="41">
        <f>('สมรรถนะที่ 3 ตัวชี้วัดข้อที 2'!E38)</f>
        <v>0</v>
      </c>
      <c r="Q38" s="42">
        <f t="shared" si="8"/>
        <v>0</v>
      </c>
      <c r="R38" s="43">
        <f t="shared" si="9"/>
        <v>0</v>
      </c>
      <c r="S38" s="44" t="str">
        <f t="shared" si="10"/>
        <v>ไม่ผ่านเกณฑ์</v>
      </c>
      <c r="T38" s="41">
        <f>('สมรรถนะที่ 4 ตัวชี้วัดข้อที 1'!E38)</f>
        <v>0</v>
      </c>
      <c r="U38" s="41">
        <f>('สมรรถนะที่ 4 ตัวชี้วัดข้อที 2'!G38)</f>
        <v>0</v>
      </c>
      <c r="V38" s="41">
        <f>('สมรรถนะที่ 4 ตัวชี้วัดข้อที 3'!G38)</f>
        <v>0</v>
      </c>
      <c r="W38" s="41">
        <f>('สมรรถนะที่ 4 ตัวชี้วัดข้อที 4'!E38)</f>
        <v>0</v>
      </c>
      <c r="X38" s="41">
        <f>('สมรรถนะที่ 4 ตัวชี้วัดข้อที 5'!F38)</f>
        <v>0</v>
      </c>
      <c r="Y38" s="41">
        <f>('สมรรถนะที่ 4 ตัวชี้วัดข้อที 6'!F38)</f>
        <v>0</v>
      </c>
      <c r="Z38" s="42">
        <f t="shared" si="11"/>
        <v>0</v>
      </c>
      <c r="AA38" s="43">
        <f t="shared" si="12"/>
        <v>0</v>
      </c>
      <c r="AB38" s="44" t="str">
        <f t="shared" si="13"/>
        <v>ไม่ผ่านเกณฑ์</v>
      </c>
      <c r="AC38" s="41">
        <f>('สมรรถนะที่ 5 ตัวชี้วัดข้อที 1'!H38)</f>
        <v>1.25</v>
      </c>
      <c r="AD38" s="41">
        <f>('สมรรถนะที่ 5 ตัวชี้วัดข้อที 2'!H38)</f>
        <v>0</v>
      </c>
      <c r="AE38" s="42">
        <f t="shared" si="0"/>
        <v>1.25</v>
      </c>
      <c r="AF38" s="43">
        <f t="shared" si="1"/>
        <v>5.2083333333333336E-2</v>
      </c>
      <c r="AG38" s="44" t="str">
        <f t="shared" si="14"/>
        <v>ไม่ผ่านเกณฑ์</v>
      </c>
      <c r="AH38" s="82">
        <f t="shared" si="15"/>
        <v>1.25</v>
      </c>
      <c r="AI38" s="83">
        <f t="shared" si="16"/>
        <v>1.0416666666666668E-2</v>
      </c>
      <c r="AJ38" s="84" t="str">
        <f t="shared" si="17"/>
        <v>ไม่ผ่านเกณฑ์</v>
      </c>
    </row>
    <row r="39" spans="1:37" ht="28.5" customHeight="1" x14ac:dyDescent="0.55000000000000004">
      <c r="A39" s="39">
        <v>28</v>
      </c>
      <c r="B39" s="40">
        <f>ข้อมูลนักเรียน!B32</f>
        <v>0</v>
      </c>
      <c r="C39" s="41">
        <f>('สมรรถนะที่ 1 ตัวชี้วัดข้อที่ 1'!H39)</f>
        <v>0</v>
      </c>
      <c r="D39" s="41">
        <f>('สมรรถนะที่ 1 ตัวชี้วัดข้อที่ 2'!F39)</f>
        <v>0</v>
      </c>
      <c r="E39" s="41">
        <f>('สมรรถนะที่ 1 ตัวชี้วัดข้อที่ 3'!F39)</f>
        <v>0</v>
      </c>
      <c r="F39" s="41">
        <f>('สมรรถนะที่ 1 ตัวชี้วัดข้อที่ 4'!E39)</f>
        <v>0</v>
      </c>
      <c r="G39" s="42">
        <f t="shared" si="2"/>
        <v>0</v>
      </c>
      <c r="H39" s="43">
        <f t="shared" si="3"/>
        <v>0</v>
      </c>
      <c r="I39" s="44" t="str">
        <f t="shared" si="4"/>
        <v>ไม่ผ่านเกณฑ์</v>
      </c>
      <c r="J39" s="41">
        <f>('สมรรถนะที่ 2 ตัวชี้วัดข้อที่ 1'!G39)</f>
        <v>0</v>
      </c>
      <c r="K39" s="41">
        <f>('สมรรถนะที่ 2 ตัวชี้วัดข้อที 2'!G39)</f>
        <v>0</v>
      </c>
      <c r="L39" s="42">
        <f t="shared" si="5"/>
        <v>0</v>
      </c>
      <c r="M39" s="43">
        <f t="shared" si="6"/>
        <v>0</v>
      </c>
      <c r="N39" s="44" t="str">
        <f t="shared" si="7"/>
        <v>ไม่ผ่านเกณฑ์</v>
      </c>
      <c r="O39" s="41">
        <f>('สมรรถนะที่ 3 ตัวชี้วัดข้อที 1'!H39)</f>
        <v>0</v>
      </c>
      <c r="P39" s="41">
        <f>('สมรรถนะที่ 3 ตัวชี้วัดข้อที 2'!E39)</f>
        <v>0</v>
      </c>
      <c r="Q39" s="42">
        <f t="shared" si="8"/>
        <v>0</v>
      </c>
      <c r="R39" s="43">
        <f t="shared" si="9"/>
        <v>0</v>
      </c>
      <c r="S39" s="44" t="str">
        <f t="shared" si="10"/>
        <v>ไม่ผ่านเกณฑ์</v>
      </c>
      <c r="T39" s="41">
        <f>('สมรรถนะที่ 4 ตัวชี้วัดข้อที 1'!E39)</f>
        <v>0</v>
      </c>
      <c r="U39" s="41">
        <f>('สมรรถนะที่ 4 ตัวชี้วัดข้อที 2'!G39)</f>
        <v>0</v>
      </c>
      <c r="V39" s="41">
        <f>('สมรรถนะที่ 4 ตัวชี้วัดข้อที 3'!G39)</f>
        <v>0</v>
      </c>
      <c r="W39" s="41">
        <f>('สมรรถนะที่ 4 ตัวชี้วัดข้อที 4'!E39)</f>
        <v>0</v>
      </c>
      <c r="X39" s="41">
        <f>('สมรรถนะที่ 4 ตัวชี้วัดข้อที 5'!F39)</f>
        <v>0</v>
      </c>
      <c r="Y39" s="41">
        <f>('สมรรถนะที่ 4 ตัวชี้วัดข้อที 6'!F39)</f>
        <v>0</v>
      </c>
      <c r="Z39" s="42">
        <f t="shared" si="11"/>
        <v>0</v>
      </c>
      <c r="AA39" s="43">
        <f t="shared" si="12"/>
        <v>0</v>
      </c>
      <c r="AB39" s="44" t="str">
        <f t="shared" si="13"/>
        <v>ไม่ผ่านเกณฑ์</v>
      </c>
      <c r="AC39" s="41">
        <f>('สมรรถนะที่ 5 ตัวชี้วัดข้อที 1'!H39)</f>
        <v>1.5</v>
      </c>
      <c r="AD39" s="41">
        <f>('สมรรถนะที่ 5 ตัวชี้วัดข้อที 2'!H39)</f>
        <v>0</v>
      </c>
      <c r="AE39" s="42">
        <f t="shared" si="0"/>
        <v>1.5</v>
      </c>
      <c r="AF39" s="43">
        <f t="shared" si="1"/>
        <v>6.25E-2</v>
      </c>
      <c r="AG39" s="44" t="str">
        <f t="shared" si="14"/>
        <v>ไม่ผ่านเกณฑ์</v>
      </c>
      <c r="AH39" s="82">
        <f t="shared" si="15"/>
        <v>1.5</v>
      </c>
      <c r="AI39" s="83">
        <f t="shared" si="16"/>
        <v>1.2500000000000001E-2</v>
      </c>
      <c r="AJ39" s="84" t="str">
        <f t="shared" si="17"/>
        <v>ไม่ผ่านเกณฑ์</v>
      </c>
    </row>
    <row r="40" spans="1:37" ht="28.5" customHeight="1" x14ac:dyDescent="0.55000000000000004">
      <c r="A40" s="39">
        <v>29</v>
      </c>
      <c r="B40" s="40">
        <f>ข้อมูลนักเรียน!B33</f>
        <v>0</v>
      </c>
      <c r="C40" s="41">
        <f>('สมรรถนะที่ 1 ตัวชี้วัดข้อที่ 1'!H41)</f>
        <v>0</v>
      </c>
      <c r="D40" s="41">
        <f>('สมรรถนะที่ 1 ตัวชี้วัดข้อที่ 2'!F38)</f>
        <v>0</v>
      </c>
      <c r="E40" s="41">
        <f>('สมรรถนะที่ 1 ตัวชี้วัดข้อที่ 3'!F38)</f>
        <v>0</v>
      </c>
      <c r="F40" s="41">
        <f>('สมรรถนะที่ 1 ตัวชี้วัดข้อที่ 4'!E38)</f>
        <v>0</v>
      </c>
      <c r="G40" s="42">
        <f t="shared" ref="G40:G41" si="18">SUM(C40:F40)</f>
        <v>0</v>
      </c>
      <c r="H40" s="43">
        <f t="shared" ref="H40:H41" si="19">AVERAGE(C40:F40)</f>
        <v>0</v>
      </c>
      <c r="I40" s="44" t="str">
        <f t="shared" ref="I40:I41" si="20">IF(H40&gt;=2.5,"ดีเยี่ยม",IF(H40&gt;=1.5,"ดี",IF(H40&gt;=1,"ผ่านเกณฑ์",IF(H40&gt;=0,"ไม่ผ่านเกณฑ์"))))</f>
        <v>ไม่ผ่านเกณฑ์</v>
      </c>
      <c r="J40" s="41">
        <f>('สมรรถนะที่ 2 ตัวชี้วัดข้อที่ 1'!G38)</f>
        <v>0</v>
      </c>
      <c r="K40" s="41">
        <f>('สมรรถนะที่ 2 ตัวชี้วัดข้อที 2'!G38)</f>
        <v>0</v>
      </c>
      <c r="L40" s="42">
        <f t="shared" ref="L40:L41" si="21">SUM(J40:K40)</f>
        <v>0</v>
      </c>
      <c r="M40" s="43">
        <f t="shared" ref="M40:M41" si="22">AVERAGE(J40:K40)</f>
        <v>0</v>
      </c>
      <c r="N40" s="44" t="str">
        <f t="shared" ref="N40:N41" si="23">IF(M40&gt;=2.5,"ดีเยี่ยม",IF(M40&gt;=1.5,"ดี",IF(M40&gt;=1,"ผ่านเกณฑ์",IF(M40&gt;=0,"ไม่ผ่านเกณฑ์"))))</f>
        <v>ไม่ผ่านเกณฑ์</v>
      </c>
      <c r="O40" s="41">
        <f>('สมรรถนะที่ 3 ตัวชี้วัดข้อที 1'!H38)</f>
        <v>0</v>
      </c>
      <c r="P40" s="41">
        <f>('สมรรถนะที่ 3 ตัวชี้วัดข้อที 2'!E38)</f>
        <v>0</v>
      </c>
      <c r="Q40" s="42">
        <f t="shared" ref="Q40:Q41" si="24">SUM(O40:P40)</f>
        <v>0</v>
      </c>
      <c r="R40" s="43">
        <f t="shared" ref="R40:R41" si="25">AVERAGE(O40:P40)</f>
        <v>0</v>
      </c>
      <c r="S40" s="44" t="str">
        <f t="shared" ref="S40:S41" si="26">IF(R40&gt;=2.5,"ดีเยี่ยม",IF(R40&gt;=1.5,"ดี",IF(R40&gt;=1,"ผ่านเกณฑ์",IF(R40&gt;=0,"ไม่ผ่านเกณฑ์"))))</f>
        <v>ไม่ผ่านเกณฑ์</v>
      </c>
      <c r="T40" s="41">
        <f>('สมรรถนะที่ 4 ตัวชี้วัดข้อที 1'!E38)</f>
        <v>0</v>
      </c>
      <c r="U40" s="41">
        <f>('สมรรถนะที่ 4 ตัวชี้วัดข้อที 2'!G38)</f>
        <v>0</v>
      </c>
      <c r="V40" s="41">
        <f>('สมรรถนะที่ 4 ตัวชี้วัดข้อที 3'!G38)</f>
        <v>0</v>
      </c>
      <c r="W40" s="41">
        <f>('สมรรถนะที่ 4 ตัวชี้วัดข้อที 4'!E40)</f>
        <v>0</v>
      </c>
      <c r="X40" s="41">
        <f>('สมรรถนะที่ 4 ตัวชี้วัดข้อที 5'!F40)</f>
        <v>0</v>
      </c>
      <c r="Y40" s="41">
        <f>('สมรรถนะที่ 4 ตัวชี้วัดข้อที 6'!F40)</f>
        <v>0</v>
      </c>
      <c r="Z40" s="42">
        <f t="shared" ref="Z40:Z41" si="27">SUM(T40:Y40)</f>
        <v>0</v>
      </c>
      <c r="AA40" s="43">
        <f t="shared" ref="AA40:AA41" si="28">AVERAGE(T40:Y40)</f>
        <v>0</v>
      </c>
      <c r="AB40" s="44" t="str">
        <f t="shared" ref="AB40:AB41" si="29">IF(AA40&gt;=2.5,"ดีเยี่ยม",IF(AA40&gt;=1.5,"ดี",IF(AA40&gt;=1,"ผ่านเกณฑ์",IF(AA40&gt;=0,"ไม่ผ่านเกณฑ์"))))</f>
        <v>ไม่ผ่านเกณฑ์</v>
      </c>
      <c r="AC40" s="41">
        <f>('สมรรถนะที่ 5 ตัวชี้วัดข้อที 1'!H40)</f>
        <v>1.5</v>
      </c>
      <c r="AD40" s="41">
        <f>('สมรรถนะที่ 5 ตัวชี้วัดข้อที 2'!H40)</f>
        <v>0</v>
      </c>
      <c r="AE40" s="42">
        <f t="shared" ref="AE40:AE41" si="30">SUM(C40:AD40)</f>
        <v>1.5</v>
      </c>
      <c r="AF40" s="43">
        <f t="shared" ref="AF40:AF41" si="31">AVERAGE(C40:AD40)</f>
        <v>6.25E-2</v>
      </c>
      <c r="AG40" s="44" t="str">
        <f t="shared" ref="AG40:AG41" si="32">IF(AF40&gt;=2.5,"ดีเยี่ยม",IF(AF40&gt;=1.5,"ดี",IF(AF40&gt;=1,"ผ่านเกณฑ์",IF(AF40&gt;=0,"ไม่ผ่านเกณฑ์"))))</f>
        <v>ไม่ผ่านเกณฑ์</v>
      </c>
      <c r="AH40" s="82">
        <f t="shared" ref="AH40" si="33">+G40+L40+Q40+Z40+AE40</f>
        <v>1.5</v>
      </c>
      <c r="AI40" s="83">
        <f t="shared" ref="AI40" si="34">AVERAGE(H40,M40,R40,AA40,AF40)</f>
        <v>1.2500000000000001E-2</v>
      </c>
      <c r="AJ40" s="84" t="str">
        <f t="shared" ref="AJ40:AJ41" si="35">IF(AI40&gt;=2.5,"ดีเยี่ยม",IF(AI40&gt;=1.5,"ดี",IF(AI40&gt;=1,"ผ่านเกณฑ์",IF(AI40&gt;=0,"ไม่ผ่านเกณฑ์"))))</f>
        <v>ไม่ผ่านเกณฑ์</v>
      </c>
    </row>
    <row r="41" spans="1:37" ht="28.5" customHeight="1" x14ac:dyDescent="0.55000000000000004">
      <c r="A41" s="39">
        <v>30</v>
      </c>
      <c r="B41" s="40">
        <f>ข้อมูลนักเรียน!B34</f>
        <v>0</v>
      </c>
      <c r="C41" s="41">
        <f>('สมรรถนะที่ 1 ตัวชี้วัดข้อที่ 1'!H39)</f>
        <v>0</v>
      </c>
      <c r="D41" s="41">
        <f>('สมรรถนะที่ 1 ตัวชี้วัดข้อที่ 2'!F41)</f>
        <v>0</v>
      </c>
      <c r="E41" s="41">
        <f>('สมรรถนะที่ 1 ตัวชี้วัดข้อที่ 3'!F41)</f>
        <v>0</v>
      </c>
      <c r="F41" s="41">
        <f>('สมรรถนะที่ 1 ตัวชี้วัดข้อที่ 4'!E41)</f>
        <v>0</v>
      </c>
      <c r="G41" s="42">
        <f t="shared" si="18"/>
        <v>0</v>
      </c>
      <c r="H41" s="43">
        <f t="shared" si="19"/>
        <v>0</v>
      </c>
      <c r="I41" s="44" t="str">
        <f t="shared" si="20"/>
        <v>ไม่ผ่านเกณฑ์</v>
      </c>
      <c r="J41" s="41">
        <f>('สมรรถนะที่ 2 ตัวชี้วัดข้อที่ 1'!G41)</f>
        <v>0</v>
      </c>
      <c r="K41" s="41">
        <f>('สมรรถนะที่ 2 ตัวชี้วัดข้อที 2'!G41)</f>
        <v>0</v>
      </c>
      <c r="L41" s="42">
        <f t="shared" si="21"/>
        <v>0</v>
      </c>
      <c r="M41" s="43">
        <f t="shared" si="22"/>
        <v>0</v>
      </c>
      <c r="N41" s="44" t="str">
        <f t="shared" si="23"/>
        <v>ไม่ผ่านเกณฑ์</v>
      </c>
      <c r="O41" s="41">
        <f>('สมรรถนะที่ 3 ตัวชี้วัดข้อที 1'!H41)</f>
        <v>0</v>
      </c>
      <c r="P41" s="41">
        <f>('สมรรถนะที่ 3 ตัวชี้วัดข้อที 2'!E39)</f>
        <v>0</v>
      </c>
      <c r="Q41" s="42">
        <f t="shared" si="24"/>
        <v>0</v>
      </c>
      <c r="R41" s="43">
        <f t="shared" si="25"/>
        <v>0</v>
      </c>
      <c r="S41" s="44" t="str">
        <f t="shared" si="26"/>
        <v>ไม่ผ่านเกณฑ์</v>
      </c>
      <c r="T41" s="41">
        <f>('สมรรถนะที่ 4 ตัวชี้วัดข้อที 1'!E41)</f>
        <v>0</v>
      </c>
      <c r="U41" s="41">
        <f>('สมรรถนะที่ 4 ตัวชี้วัดข้อที 2'!G41)</f>
        <v>0</v>
      </c>
      <c r="V41" s="41">
        <f>('สมรรถนะที่ 4 ตัวชี้วัดข้อที 3'!G41)</f>
        <v>0</v>
      </c>
      <c r="W41" s="41">
        <f>('สมรรถนะที่ 4 ตัวชี้วัดข้อที 4'!E41)</f>
        <v>0</v>
      </c>
      <c r="X41" s="41">
        <f>('สมรรถนะที่ 4 ตัวชี้วัดข้อที 5'!F41)</f>
        <v>0</v>
      </c>
      <c r="Y41" s="41">
        <f>('สมรรถนะที่ 4 ตัวชี้วัดข้อที 6'!F41)</f>
        <v>0</v>
      </c>
      <c r="Z41" s="42">
        <f t="shared" si="27"/>
        <v>0</v>
      </c>
      <c r="AA41" s="43">
        <f t="shared" si="28"/>
        <v>0</v>
      </c>
      <c r="AB41" s="44" t="str">
        <f t="shared" si="29"/>
        <v>ไม่ผ่านเกณฑ์</v>
      </c>
      <c r="AC41" s="41">
        <f>('สมรรถนะที่ 5 ตัวชี้วัดข้อที 1'!H41)</f>
        <v>2.5</v>
      </c>
      <c r="AD41" s="41">
        <f>('สมรรถนะที่ 5 ตัวชี้วัดข้อที 2'!H41)</f>
        <v>0</v>
      </c>
      <c r="AE41" s="42">
        <f t="shared" si="30"/>
        <v>2.5</v>
      </c>
      <c r="AF41" s="43">
        <f t="shared" si="31"/>
        <v>0.10416666666666667</v>
      </c>
      <c r="AG41" s="44" t="str">
        <f t="shared" si="32"/>
        <v>ไม่ผ่านเกณฑ์</v>
      </c>
      <c r="AH41" s="82">
        <f>+G41+L41+Q41+Z41+AE41</f>
        <v>2.5</v>
      </c>
      <c r="AI41" s="83">
        <f>AVERAGE(H41,M41,R41,AA41,AF41)</f>
        <v>2.0833333333333336E-2</v>
      </c>
      <c r="AJ41" s="84" t="str">
        <f t="shared" si="35"/>
        <v>ไม่ผ่านเกณฑ์</v>
      </c>
    </row>
    <row r="42" spans="1:37" ht="28.5" customHeight="1" x14ac:dyDescent="0.55000000000000004">
      <c r="A42" s="39">
        <v>31</v>
      </c>
      <c r="B42" s="40">
        <f>ข้อมูลนักเรียน!B35</f>
        <v>0</v>
      </c>
      <c r="C42" s="41">
        <f>('สมรรถนะที่ 1 ตัวชี้วัดข้อที่ 1'!H43)</f>
        <v>0</v>
      </c>
      <c r="D42" s="41">
        <f>('สมรรถนะที่ 1 ตัวชี้วัดข้อที่ 2'!F40)</f>
        <v>0</v>
      </c>
      <c r="E42" s="41">
        <f>('สมรรถนะที่ 1 ตัวชี้วัดข้อที่ 3'!F40)</f>
        <v>0</v>
      </c>
      <c r="F42" s="41">
        <f>('สมรรถนะที่ 1 ตัวชี้วัดข้อที่ 4'!E40)</f>
        <v>0</v>
      </c>
      <c r="G42" s="42">
        <f t="shared" si="2"/>
        <v>0</v>
      </c>
      <c r="H42" s="43">
        <f t="shared" si="3"/>
        <v>0</v>
      </c>
      <c r="I42" s="44" t="str">
        <f t="shared" si="4"/>
        <v>ไม่ผ่านเกณฑ์</v>
      </c>
      <c r="J42" s="41">
        <f>('สมรรถนะที่ 2 ตัวชี้วัดข้อที่ 1'!G40)</f>
        <v>0</v>
      </c>
      <c r="K42" s="41">
        <f>('สมรรถนะที่ 2 ตัวชี้วัดข้อที 2'!G40)</f>
        <v>0</v>
      </c>
      <c r="L42" s="42">
        <f t="shared" si="5"/>
        <v>0</v>
      </c>
      <c r="M42" s="43">
        <f t="shared" si="6"/>
        <v>0</v>
      </c>
      <c r="N42" s="44" t="str">
        <f t="shared" si="7"/>
        <v>ไม่ผ่านเกณฑ์</v>
      </c>
      <c r="O42" s="41">
        <f>('สมรรถนะที่ 3 ตัวชี้วัดข้อที 1'!H40)</f>
        <v>0</v>
      </c>
      <c r="P42" s="41">
        <f>('สมรรถนะที่ 3 ตัวชี้วัดข้อที 2'!E40)</f>
        <v>0</v>
      </c>
      <c r="Q42" s="42">
        <f t="shared" si="8"/>
        <v>0</v>
      </c>
      <c r="R42" s="43">
        <f t="shared" si="9"/>
        <v>0</v>
      </c>
      <c r="S42" s="44" t="str">
        <f t="shared" si="10"/>
        <v>ไม่ผ่านเกณฑ์</v>
      </c>
      <c r="T42" s="41">
        <f>('สมรรถนะที่ 4 ตัวชี้วัดข้อที 1'!E40)</f>
        <v>0</v>
      </c>
      <c r="U42" s="41">
        <f>('สมรรถนะที่ 4 ตัวชี้วัดข้อที 2'!G40)</f>
        <v>0</v>
      </c>
      <c r="V42" s="41">
        <f>('สมรรถนะที่ 4 ตัวชี้วัดข้อที 3'!G40)</f>
        <v>0</v>
      </c>
      <c r="W42" s="41">
        <f>('สมรรถนะที่ 4 ตัวชี้วัดข้อที 4'!E42)</f>
        <v>0</v>
      </c>
      <c r="X42" s="41">
        <f>('สมรรถนะที่ 4 ตัวชี้วัดข้อที 5'!F42)</f>
        <v>0</v>
      </c>
      <c r="Y42" s="41">
        <f>('สมรรถนะที่ 4 ตัวชี้วัดข้อที 6'!F42)</f>
        <v>0</v>
      </c>
      <c r="Z42" s="42">
        <f t="shared" si="11"/>
        <v>0</v>
      </c>
      <c r="AA42" s="43">
        <f t="shared" si="12"/>
        <v>0</v>
      </c>
      <c r="AB42" s="44" t="str">
        <f t="shared" si="13"/>
        <v>ไม่ผ่านเกณฑ์</v>
      </c>
      <c r="AC42" s="41">
        <f>('สมรรถนะที่ 5 ตัวชี้วัดข้อที 1'!H42)</f>
        <v>1</v>
      </c>
      <c r="AD42" s="41">
        <f>('สมรรถนะที่ 5 ตัวชี้วัดข้อที 2'!H42)</f>
        <v>0</v>
      </c>
      <c r="AE42" s="42">
        <f t="shared" si="0"/>
        <v>1</v>
      </c>
      <c r="AF42" s="43">
        <f t="shared" si="1"/>
        <v>4.1666666666666664E-2</v>
      </c>
      <c r="AG42" s="44" t="str">
        <f t="shared" si="14"/>
        <v>ไม่ผ่านเกณฑ์</v>
      </c>
      <c r="AH42" s="82">
        <f t="shared" si="15"/>
        <v>1</v>
      </c>
      <c r="AI42" s="83">
        <f t="shared" si="16"/>
        <v>8.3333333333333332E-3</v>
      </c>
      <c r="AJ42" s="84" t="str">
        <f t="shared" si="17"/>
        <v>ไม่ผ่านเกณฑ์</v>
      </c>
    </row>
    <row r="43" spans="1:37" ht="28.5" customHeight="1" x14ac:dyDescent="0.55000000000000004">
      <c r="A43" s="39">
        <v>32</v>
      </c>
      <c r="B43" s="40">
        <f>ข้อมูลนักเรียน!B36</f>
        <v>0</v>
      </c>
      <c r="C43" s="41">
        <f>('สมรรถนะที่ 1 ตัวชี้วัดข้อที่ 1'!H41)</f>
        <v>0</v>
      </c>
      <c r="D43" s="41">
        <f>('สมรรถนะที่ 1 ตัวชี้วัดข้อที่ 2'!F43)</f>
        <v>0</v>
      </c>
      <c r="E43" s="41">
        <f>('สมรรถนะที่ 1 ตัวชี้วัดข้อที่ 3'!F43)</f>
        <v>0</v>
      </c>
      <c r="F43" s="41">
        <f>('สมรรถนะที่ 1 ตัวชี้วัดข้อที่ 4'!E43)</f>
        <v>0</v>
      </c>
      <c r="G43" s="42">
        <f t="shared" si="2"/>
        <v>0</v>
      </c>
      <c r="H43" s="43">
        <f t="shared" si="3"/>
        <v>0</v>
      </c>
      <c r="I43" s="44" t="str">
        <f t="shared" si="4"/>
        <v>ไม่ผ่านเกณฑ์</v>
      </c>
      <c r="J43" s="41">
        <f>('สมรรถนะที่ 2 ตัวชี้วัดข้อที่ 1'!G43)</f>
        <v>0</v>
      </c>
      <c r="K43" s="41">
        <f>('สมรรถนะที่ 2 ตัวชี้วัดข้อที 2'!G43)</f>
        <v>0</v>
      </c>
      <c r="L43" s="42">
        <f t="shared" si="5"/>
        <v>0</v>
      </c>
      <c r="M43" s="43">
        <f t="shared" si="6"/>
        <v>0</v>
      </c>
      <c r="N43" s="44" t="str">
        <f t="shared" si="7"/>
        <v>ไม่ผ่านเกณฑ์</v>
      </c>
      <c r="O43" s="41">
        <f>('สมรรถนะที่ 3 ตัวชี้วัดข้อที 1'!H43)</f>
        <v>0</v>
      </c>
      <c r="P43" s="41">
        <f>('สมรรถนะที่ 3 ตัวชี้วัดข้อที 2'!E41)</f>
        <v>0</v>
      </c>
      <c r="Q43" s="42">
        <f t="shared" si="8"/>
        <v>0</v>
      </c>
      <c r="R43" s="43">
        <f t="shared" si="9"/>
        <v>0</v>
      </c>
      <c r="S43" s="44" t="str">
        <f t="shared" si="10"/>
        <v>ไม่ผ่านเกณฑ์</v>
      </c>
      <c r="T43" s="41">
        <f>('สมรรถนะที่ 4 ตัวชี้วัดข้อที 1'!E43)</f>
        <v>0</v>
      </c>
      <c r="U43" s="41">
        <f>('สมรรถนะที่ 4 ตัวชี้วัดข้อที 2'!G43)</f>
        <v>0</v>
      </c>
      <c r="V43" s="41">
        <f>('สมรรถนะที่ 4 ตัวชี้วัดข้อที 3'!G43)</f>
        <v>0</v>
      </c>
      <c r="W43" s="41">
        <f>('สมรรถนะที่ 4 ตัวชี้วัดข้อที 4'!E43)</f>
        <v>0</v>
      </c>
      <c r="X43" s="41">
        <f>('สมรรถนะที่ 4 ตัวชี้วัดข้อที 5'!F43)</f>
        <v>0</v>
      </c>
      <c r="Y43" s="41">
        <f>('สมรรถนะที่ 4 ตัวชี้วัดข้อที 6'!F43)</f>
        <v>0</v>
      </c>
      <c r="Z43" s="42">
        <f t="shared" si="11"/>
        <v>0</v>
      </c>
      <c r="AA43" s="43">
        <f t="shared" si="12"/>
        <v>0</v>
      </c>
      <c r="AB43" s="44" t="str">
        <f t="shared" si="13"/>
        <v>ไม่ผ่านเกณฑ์</v>
      </c>
      <c r="AC43" s="41">
        <f>('สมรรถนะที่ 5 ตัวชี้วัดข้อที 1'!H43)</f>
        <v>1</v>
      </c>
      <c r="AD43" s="41">
        <f>('สมรรถนะที่ 5 ตัวชี้วัดข้อที 2'!H43)</f>
        <v>0</v>
      </c>
      <c r="AE43" s="42">
        <f t="shared" si="0"/>
        <v>1</v>
      </c>
      <c r="AF43" s="43">
        <f t="shared" si="1"/>
        <v>4.1666666666666664E-2</v>
      </c>
      <c r="AG43" s="44" t="str">
        <f t="shared" si="14"/>
        <v>ไม่ผ่านเกณฑ์</v>
      </c>
      <c r="AH43" s="82">
        <f>+G43+L43+Q43+Z43+AE43</f>
        <v>1</v>
      </c>
      <c r="AI43" s="83">
        <f>AVERAGE(H43,M43,R43,AA43,AF43)</f>
        <v>8.3333333333333332E-3</v>
      </c>
      <c r="AJ43" s="84" t="str">
        <f t="shared" si="17"/>
        <v>ไม่ผ่านเกณฑ์</v>
      </c>
    </row>
    <row r="44" spans="1:37" ht="24.6" customHeight="1" x14ac:dyDescent="0.55000000000000004">
      <c r="A44" s="141" t="s">
        <v>47</v>
      </c>
      <c r="B44" s="142"/>
      <c r="C44" s="45">
        <f>SUM(C12:C43)</f>
        <v>27.25</v>
      </c>
      <c r="D44" s="45">
        <f>SUM(D12:D43)</f>
        <v>51</v>
      </c>
      <c r="E44" s="45">
        <f>SUM(E12:E43)</f>
        <v>46.5</v>
      </c>
      <c r="F44" s="45">
        <f>SUM(F12:F43)</f>
        <v>54</v>
      </c>
      <c r="G44" s="94">
        <f t="shared" si="2"/>
        <v>178.75</v>
      </c>
      <c r="H44" s="43">
        <f t="shared" si="3"/>
        <v>44.6875</v>
      </c>
      <c r="I44" s="46"/>
      <c r="J44" s="45">
        <f>SUM(J12:J43)</f>
        <v>36.666666666666664</v>
      </c>
      <c r="K44" s="45">
        <f>SUM(K12:K43)</f>
        <v>36.333333333333329</v>
      </c>
      <c r="L44" s="42">
        <f t="shared" si="5"/>
        <v>73</v>
      </c>
      <c r="M44" s="43">
        <f t="shared" si="6"/>
        <v>36.5</v>
      </c>
      <c r="N44" s="46"/>
      <c r="O44" s="45">
        <f>SUM(O12:O43)</f>
        <v>27.75</v>
      </c>
      <c r="P44" s="45">
        <f>SUM(P12:P43)</f>
        <v>47</v>
      </c>
      <c r="Q44" s="42">
        <f t="shared" si="8"/>
        <v>74.75</v>
      </c>
      <c r="R44" s="43">
        <f t="shared" si="9"/>
        <v>37.375</v>
      </c>
      <c r="S44" s="46"/>
      <c r="T44" s="45">
        <f t="shared" ref="T44:Y44" si="36">SUM(T12:T43)</f>
        <v>41</v>
      </c>
      <c r="U44" s="45">
        <f t="shared" si="36"/>
        <v>35.666666666666664</v>
      </c>
      <c r="V44" s="45">
        <f t="shared" si="36"/>
        <v>46.333333333333336</v>
      </c>
      <c r="W44" s="45">
        <f t="shared" si="36"/>
        <v>34</v>
      </c>
      <c r="X44" s="45">
        <f t="shared" si="36"/>
        <v>36.5</v>
      </c>
      <c r="Y44" s="45">
        <f t="shared" si="36"/>
        <v>46</v>
      </c>
      <c r="Z44" s="94">
        <f t="shared" si="11"/>
        <v>239.5</v>
      </c>
      <c r="AA44" s="95">
        <f t="shared" si="12"/>
        <v>39.916666666666664</v>
      </c>
      <c r="AB44" s="46"/>
      <c r="AC44" s="45">
        <f>SUM(AC12:AC43)</f>
        <v>44.5</v>
      </c>
      <c r="AD44" s="45">
        <f>SUM(AD12:AD43)</f>
        <v>27</v>
      </c>
      <c r="AE44" s="94">
        <f t="shared" si="0"/>
        <v>1361.9791666666667</v>
      </c>
      <c r="AF44" s="95">
        <f t="shared" si="1"/>
        <v>56.74913194444445</v>
      </c>
      <c r="AG44" s="46"/>
      <c r="AH44" s="82">
        <f t="shared" ref="AH44" si="37">+G44+L44+Q44+Z44+AE44</f>
        <v>1927.9791666666667</v>
      </c>
      <c r="AI44" s="83">
        <f t="shared" ref="AI44:AI45" si="38">AVERAGE(H44,M44,R44,AA44,AF44)</f>
        <v>43.045659722222226</v>
      </c>
      <c r="AJ44" s="46"/>
    </row>
    <row r="45" spans="1:37" ht="24.6" customHeight="1" x14ac:dyDescent="0.55000000000000004">
      <c r="A45" s="143" t="s">
        <v>48</v>
      </c>
      <c r="B45" s="144"/>
      <c r="C45" s="47">
        <f>AVERAGE(C12:C43)</f>
        <v>0.8515625</v>
      </c>
      <c r="D45" s="47">
        <f t="shared" ref="D45:AD45" si="39">AVERAGE(D12:D43)</f>
        <v>1.59375</v>
      </c>
      <c r="E45" s="47">
        <f t="shared" si="39"/>
        <v>1.453125</v>
      </c>
      <c r="F45" s="47">
        <f>AVERAGE(F12:F43)</f>
        <v>1.6875</v>
      </c>
      <c r="G45" s="42">
        <f t="shared" si="2"/>
        <v>5.5859375</v>
      </c>
      <c r="H45" s="43">
        <f t="shared" si="3"/>
        <v>1.396484375</v>
      </c>
      <c r="I45" s="44" t="str">
        <f t="shared" si="4"/>
        <v>ผ่านเกณฑ์</v>
      </c>
      <c r="J45" s="47">
        <f t="shared" si="39"/>
        <v>1.1458333333333333</v>
      </c>
      <c r="K45" s="47">
        <f t="shared" si="39"/>
        <v>1.1354166666666665</v>
      </c>
      <c r="L45" s="42">
        <f t="shared" si="5"/>
        <v>2.28125</v>
      </c>
      <c r="M45" s="43">
        <f t="shared" si="6"/>
        <v>1.140625</v>
      </c>
      <c r="N45" s="44" t="str">
        <f t="shared" si="7"/>
        <v>ผ่านเกณฑ์</v>
      </c>
      <c r="O45" s="47">
        <f t="shared" si="39"/>
        <v>0.8671875</v>
      </c>
      <c r="P45" s="47">
        <f t="shared" si="39"/>
        <v>1.46875</v>
      </c>
      <c r="Q45" s="42">
        <f t="shared" si="8"/>
        <v>2.3359375</v>
      </c>
      <c r="R45" s="43">
        <f t="shared" si="9"/>
        <v>1.16796875</v>
      </c>
      <c r="S45" s="44" t="str">
        <f t="shared" si="10"/>
        <v>ผ่านเกณฑ์</v>
      </c>
      <c r="T45" s="47">
        <f t="shared" si="39"/>
        <v>1.28125</v>
      </c>
      <c r="U45" s="47">
        <f t="shared" si="39"/>
        <v>1.1145833333333333</v>
      </c>
      <c r="V45" s="47">
        <f t="shared" si="39"/>
        <v>1.4479166666666667</v>
      </c>
      <c r="W45" s="47">
        <f t="shared" si="39"/>
        <v>1.0625</v>
      </c>
      <c r="X45" s="47">
        <f t="shared" si="39"/>
        <v>1.140625</v>
      </c>
      <c r="Y45" s="47">
        <f t="shared" si="39"/>
        <v>1.4375</v>
      </c>
      <c r="Z45" s="42">
        <f t="shared" si="11"/>
        <v>7.484375</v>
      </c>
      <c r="AA45" s="43">
        <f t="shared" si="12"/>
        <v>1.2473958333333333</v>
      </c>
      <c r="AB45" s="44" t="str">
        <f t="shared" si="13"/>
        <v>ผ่านเกณฑ์</v>
      </c>
      <c r="AC45" s="47">
        <f t="shared" si="39"/>
        <v>1.390625</v>
      </c>
      <c r="AD45" s="47">
        <f t="shared" si="39"/>
        <v>0.84375</v>
      </c>
      <c r="AE45" s="42">
        <f t="shared" si="0"/>
        <v>42.561848958333336</v>
      </c>
      <c r="AF45" s="43">
        <f t="shared" si="1"/>
        <v>1.7734103732638891</v>
      </c>
      <c r="AG45" s="44" t="str">
        <f t="shared" si="14"/>
        <v>ดี</v>
      </c>
      <c r="AH45" s="82">
        <f>+G45+L45+Q45+Z45+AE45</f>
        <v>60.249348958333336</v>
      </c>
      <c r="AI45" s="83">
        <f t="shared" si="38"/>
        <v>1.3451768663194446</v>
      </c>
      <c r="AJ45" s="84" t="str">
        <f t="shared" si="17"/>
        <v>ผ่านเกณฑ์</v>
      </c>
    </row>
    <row r="46" spans="1:37" ht="27.75" x14ac:dyDescent="0.65">
      <c r="E46" s="148" t="s">
        <v>49</v>
      </c>
      <c r="F46" s="148"/>
      <c r="G46" s="148"/>
      <c r="H46" s="148"/>
      <c r="I46" s="48">
        <f>COUNTIF(I12:I43,AK46)</f>
        <v>8</v>
      </c>
      <c r="J46" s="148" t="s">
        <v>49</v>
      </c>
      <c r="K46" s="148"/>
      <c r="L46" s="148"/>
      <c r="M46" s="148"/>
      <c r="N46" s="48">
        <f>COUNTIF(N12:N43,AK46)</f>
        <v>5</v>
      </c>
      <c r="O46" s="148" t="s">
        <v>49</v>
      </c>
      <c r="P46" s="148"/>
      <c r="Q46" s="148"/>
      <c r="R46" s="148"/>
      <c r="S46" s="48">
        <f>COUNTIF(S12:S43,AK46)</f>
        <v>7</v>
      </c>
      <c r="X46" s="148" t="s">
        <v>49</v>
      </c>
      <c r="Y46" s="148"/>
      <c r="Z46" s="148"/>
      <c r="AA46" s="148"/>
      <c r="AB46" s="48">
        <f>COUNTIF(AB12:AB43,AK46)</f>
        <v>7</v>
      </c>
      <c r="AC46" s="148" t="s">
        <v>49</v>
      </c>
      <c r="AD46" s="148"/>
      <c r="AE46" s="148"/>
      <c r="AF46" s="148"/>
      <c r="AG46" s="48">
        <f>COUNTIF(AG12:AG43,AK46)</f>
        <v>10</v>
      </c>
      <c r="AH46" s="158" t="s">
        <v>50</v>
      </c>
      <c r="AI46" s="159"/>
      <c r="AJ46" s="48">
        <f>COUNTIF(AJ12:AJ43,AK46)</f>
        <v>7</v>
      </c>
      <c r="AK46" s="1" t="s">
        <v>50</v>
      </c>
    </row>
    <row r="47" spans="1:37" ht="27.75" x14ac:dyDescent="0.65">
      <c r="E47" s="148" t="s">
        <v>51</v>
      </c>
      <c r="F47" s="148"/>
      <c r="G47" s="148"/>
      <c r="H47" s="148"/>
      <c r="I47" s="48">
        <f>COUNTIF(I12:I43,AK47)</f>
        <v>10</v>
      </c>
      <c r="J47" s="148" t="s">
        <v>51</v>
      </c>
      <c r="K47" s="148"/>
      <c r="L47" s="148"/>
      <c r="M47" s="148"/>
      <c r="N47" s="48">
        <f>COUNTIF(N12:N43,AK47)</f>
        <v>8</v>
      </c>
      <c r="O47" s="148" t="s">
        <v>51</v>
      </c>
      <c r="P47" s="148"/>
      <c r="Q47" s="148"/>
      <c r="R47" s="148"/>
      <c r="S47" s="48">
        <f>COUNTIF(S12:S43,AK47)</f>
        <v>9</v>
      </c>
      <c r="X47" s="148" t="s">
        <v>51</v>
      </c>
      <c r="Y47" s="148"/>
      <c r="Z47" s="148"/>
      <c r="AA47" s="148"/>
      <c r="AB47" s="48">
        <f>COUNTIF(AB12:AB43,AK47)</f>
        <v>6</v>
      </c>
      <c r="AC47" s="148" t="s">
        <v>51</v>
      </c>
      <c r="AD47" s="148"/>
      <c r="AE47" s="148"/>
      <c r="AF47" s="148"/>
      <c r="AG47" s="48">
        <f>COUNTIF(AG12:AG43,AK47)</f>
        <v>10</v>
      </c>
      <c r="AH47" s="158" t="s">
        <v>52</v>
      </c>
      <c r="AI47" s="159"/>
      <c r="AJ47" s="48">
        <f>COUNTIF(AJ13:AJ44,AK47)</f>
        <v>8</v>
      </c>
      <c r="AK47" s="1" t="s">
        <v>52</v>
      </c>
    </row>
    <row r="48" spans="1:37" ht="27.75" x14ac:dyDescent="0.65">
      <c r="E48" s="147" t="s">
        <v>53</v>
      </c>
      <c r="F48" s="147"/>
      <c r="G48" s="147"/>
      <c r="H48" s="147"/>
      <c r="I48" s="48">
        <f>COUNTIF(I12:I43,AK48)</f>
        <v>2</v>
      </c>
      <c r="J48" s="147" t="s">
        <v>53</v>
      </c>
      <c r="K48" s="147"/>
      <c r="L48" s="147"/>
      <c r="M48" s="147"/>
      <c r="N48" s="48">
        <f>COUNTIF(N12:N43,AK48)</f>
        <v>7</v>
      </c>
      <c r="O48" s="147" t="s">
        <v>53</v>
      </c>
      <c r="P48" s="147"/>
      <c r="Q48" s="147"/>
      <c r="R48" s="147"/>
      <c r="S48" s="48">
        <f>COUNTIF(S12:S43,AK48)</f>
        <v>4</v>
      </c>
      <c r="X48" s="147" t="s">
        <v>53</v>
      </c>
      <c r="Y48" s="147"/>
      <c r="Z48" s="147"/>
      <c r="AA48" s="147"/>
      <c r="AB48" s="48">
        <f>COUNTIF(AB12:AB43,AK48)</f>
        <v>7</v>
      </c>
      <c r="AC48" s="147" t="s">
        <v>53</v>
      </c>
      <c r="AD48" s="147"/>
      <c r="AE48" s="147"/>
      <c r="AF48" s="147"/>
      <c r="AG48" s="48">
        <f>COUNTIF(AG12:AG43,AK48)</f>
        <v>0</v>
      </c>
      <c r="AH48" s="149" t="s">
        <v>54</v>
      </c>
      <c r="AI48" s="150"/>
      <c r="AJ48" s="48">
        <f>COUNTIF(AJ14:AJ45,AK48)</f>
        <v>5</v>
      </c>
      <c r="AK48" s="1" t="s">
        <v>54</v>
      </c>
    </row>
    <row r="49" spans="5:37" ht="27.75" x14ac:dyDescent="0.65">
      <c r="E49" s="147" t="s">
        <v>55</v>
      </c>
      <c r="F49" s="147"/>
      <c r="G49" s="147"/>
      <c r="H49" s="147"/>
      <c r="I49" s="48">
        <f>COUNTIF(I12:I43,AK49)</f>
        <v>12</v>
      </c>
      <c r="J49" s="147" t="s">
        <v>55</v>
      </c>
      <c r="K49" s="147"/>
      <c r="L49" s="147"/>
      <c r="M49" s="147"/>
      <c r="N49" s="48">
        <f>COUNTIF(N12:N43,AK49)</f>
        <v>12</v>
      </c>
      <c r="O49" s="147" t="s">
        <v>55</v>
      </c>
      <c r="P49" s="147"/>
      <c r="Q49" s="147"/>
      <c r="R49" s="147"/>
      <c r="S49" s="48">
        <f>COUNTIF(S12:S43,AK49)</f>
        <v>12</v>
      </c>
      <c r="X49" s="147" t="s">
        <v>55</v>
      </c>
      <c r="Y49" s="147"/>
      <c r="Z49" s="147"/>
      <c r="AA49" s="147"/>
      <c r="AB49" s="48">
        <f>COUNTIF(AB12:AB43,AK49)</f>
        <v>12</v>
      </c>
      <c r="AC49" s="147" t="s">
        <v>55</v>
      </c>
      <c r="AD49" s="147"/>
      <c r="AE49" s="147"/>
      <c r="AF49" s="147"/>
      <c r="AG49" s="48">
        <f>COUNTIF(AG12:AG43,AK49)</f>
        <v>12</v>
      </c>
      <c r="AH49" s="149" t="s">
        <v>56</v>
      </c>
      <c r="AI49" s="150"/>
      <c r="AJ49" s="48">
        <f>COUNTIF(AJ15:AJ46,AK49)</f>
        <v>12</v>
      </c>
      <c r="AK49" s="1" t="s">
        <v>56</v>
      </c>
    </row>
  </sheetData>
  <mergeCells count="72">
    <mergeCell ref="A1:AJ1"/>
    <mergeCell ref="A3:AJ3"/>
    <mergeCell ref="AH46:AI46"/>
    <mergeCell ref="AH47:AI47"/>
    <mergeCell ref="AH48:AI48"/>
    <mergeCell ref="X47:AA47"/>
    <mergeCell ref="X48:AA48"/>
    <mergeCell ref="Z5:Z11"/>
    <mergeCell ref="AA5:AA11"/>
    <mergeCell ref="AB5:AB11"/>
    <mergeCell ref="L5:L11"/>
    <mergeCell ref="M5:M11"/>
    <mergeCell ref="N5:N11"/>
    <mergeCell ref="G5:G11"/>
    <mergeCell ref="H5:H11"/>
    <mergeCell ref="I5:I11"/>
    <mergeCell ref="AH49:AI49"/>
    <mergeCell ref="A2:Q2"/>
    <mergeCell ref="T2:AJ2"/>
    <mergeCell ref="AH5:AH11"/>
    <mergeCell ref="AI5:AI11"/>
    <mergeCell ref="AJ5:AJ11"/>
    <mergeCell ref="AC46:AF46"/>
    <mergeCell ref="AC47:AF47"/>
    <mergeCell ref="AC48:AF48"/>
    <mergeCell ref="AC49:AF49"/>
    <mergeCell ref="R2:S2"/>
    <mergeCell ref="O46:R46"/>
    <mergeCell ref="O47:R47"/>
    <mergeCell ref="O48:R48"/>
    <mergeCell ref="O49:R49"/>
    <mergeCell ref="X46:AA46"/>
    <mergeCell ref="X49:AA49"/>
    <mergeCell ref="E46:H46"/>
    <mergeCell ref="E47:H47"/>
    <mergeCell ref="E48:H48"/>
    <mergeCell ref="E49:H49"/>
    <mergeCell ref="J46:M46"/>
    <mergeCell ref="J47:M47"/>
    <mergeCell ref="J48:M48"/>
    <mergeCell ref="J49:M49"/>
    <mergeCell ref="AC6:AC11"/>
    <mergeCell ref="AD6:AD11"/>
    <mergeCell ref="A44:B44"/>
    <mergeCell ref="A45:B45"/>
    <mergeCell ref="Q5:Q11"/>
    <mergeCell ref="R5:R11"/>
    <mergeCell ref="S5:S11"/>
    <mergeCell ref="P6:P11"/>
    <mergeCell ref="T6:T11"/>
    <mergeCell ref="U6:U11"/>
    <mergeCell ref="V6:V11"/>
    <mergeCell ref="W6:W11"/>
    <mergeCell ref="X6:X11"/>
    <mergeCell ref="A5:A11"/>
    <mergeCell ref="B5:B11"/>
    <mergeCell ref="AE5:AE11"/>
    <mergeCell ref="AF5:AF11"/>
    <mergeCell ref="AG5:AG11"/>
    <mergeCell ref="C6:C11"/>
    <mergeCell ref="D6:D11"/>
    <mergeCell ref="E6:E11"/>
    <mergeCell ref="F6:F11"/>
    <mergeCell ref="J6:J11"/>
    <mergeCell ref="K6:K11"/>
    <mergeCell ref="O6:O11"/>
    <mergeCell ref="C5:F5"/>
    <mergeCell ref="J5:K5"/>
    <mergeCell ref="O5:P5"/>
    <mergeCell ref="T5:Y5"/>
    <mergeCell ref="AC5:AD5"/>
    <mergeCell ref="Y6:Y11"/>
  </mergeCells>
  <pageMargins left="0.19685039370078741" right="0.15748031496062992" top="0.39370078740157483" bottom="0.47244094488188981" header="0.31496062992125984" footer="0.31496062992125984"/>
  <pageSetup paperSize="9" scale="41" fitToHeight="0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8D8EB-BCE5-4B6F-8A47-EAC0E04EF3ED}">
  <sheetPr>
    <tabColor rgb="FF0070C0"/>
  </sheetPr>
  <dimension ref="A1:P12"/>
  <sheetViews>
    <sheetView zoomScale="60" zoomScaleNormal="60" zoomScaleSheetLayoutView="70" workbookViewId="0">
      <selection activeCell="O33" sqref="A1:O33"/>
    </sheetView>
  </sheetViews>
  <sheetFormatPr defaultRowHeight="14.25" x14ac:dyDescent="0.2"/>
  <cols>
    <col min="1" max="1" width="11" customWidth="1"/>
    <col min="2" max="2" width="26.625" customWidth="1"/>
    <col min="3" max="5" width="9.125" customWidth="1"/>
    <col min="6" max="6" width="10.75" customWidth="1"/>
    <col min="7" max="7" width="11" customWidth="1"/>
    <col min="8" max="8" width="11.75" customWidth="1"/>
    <col min="9" max="14" width="15.2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4" t="s">
        <v>154</v>
      </c>
      <c r="B2" s="164"/>
      <c r="C2" s="164"/>
      <c r="D2" s="164"/>
      <c r="E2" s="164"/>
      <c r="F2" s="164"/>
      <c r="G2" s="164"/>
      <c r="H2" s="165" t="s">
        <v>155</v>
      </c>
      <c r="I2" s="165"/>
      <c r="J2" s="165"/>
      <c r="K2" s="165"/>
      <c r="L2" s="165"/>
      <c r="M2" s="165"/>
      <c r="N2" s="165"/>
      <c r="O2" s="165"/>
    </row>
    <row r="3" spans="1:16" s="1" customFormat="1" ht="24" x14ac:dyDescent="0.55000000000000004">
      <c r="A3" s="90"/>
      <c r="B3" s="91" t="str">
        <f>ข้อมูลพื้นฐาน!D4</f>
        <v>ชั้นประถมศึกษาปีที่ 1</v>
      </c>
      <c r="C3" s="164" t="s">
        <v>15</v>
      </c>
      <c r="D3" s="164"/>
      <c r="E3" s="164" t="str">
        <f>ข้อมูลพื้นฐาน!D6</f>
        <v>ปีการศึกษา 2565</v>
      </c>
      <c r="F3" s="164"/>
      <c r="G3" s="90"/>
      <c r="H3" s="35"/>
      <c r="I3" s="166" t="str">
        <f>ข้อมูลพื้นฐาน!D4</f>
        <v>ชั้นประถมศึกษาปีที่ 1</v>
      </c>
      <c r="J3" s="166"/>
      <c r="K3" s="164" t="s">
        <v>15</v>
      </c>
      <c r="L3" s="164"/>
      <c r="M3" s="167" t="str">
        <f>ข้อมูลพื้นฐาน!D6</f>
        <v>ปีการศึกษา 2565</v>
      </c>
      <c r="N3" s="167"/>
      <c r="O3" s="35"/>
    </row>
    <row r="4" spans="1:16" s="1" customFormat="1" ht="24" x14ac:dyDescent="0.55000000000000004">
      <c r="B4" s="164" t="str">
        <f>[1]ข้อมูลพื้นฐาน!D7</f>
        <v>โรงเรียนของเราน่าอยู่</v>
      </c>
      <c r="C4" s="164"/>
      <c r="D4" s="164"/>
      <c r="E4" s="164"/>
      <c r="F4" s="164"/>
      <c r="G4" s="35"/>
      <c r="H4" s="165"/>
      <c r="I4" s="165"/>
      <c r="J4" s="165"/>
      <c r="K4" s="165"/>
      <c r="L4" s="165"/>
      <c r="M4" s="165"/>
      <c r="N4" s="165"/>
      <c r="O4" s="165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5"/>
      <c r="I5" s="165"/>
      <c r="J5" s="165"/>
      <c r="K5" s="165"/>
      <c r="L5" s="165"/>
      <c r="M5" s="165"/>
      <c r="N5" s="165"/>
      <c r="O5" s="165"/>
    </row>
    <row r="6" spans="1:16" s="1" customFormat="1" ht="24" x14ac:dyDescent="0.55000000000000004">
      <c r="B6" s="92" t="s">
        <v>156</v>
      </c>
      <c r="C6" s="168" t="s">
        <v>152</v>
      </c>
      <c r="D6" s="168"/>
      <c r="E6" s="168" t="s">
        <v>46</v>
      </c>
      <c r="F6" s="168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62">
        <f>'สรุปภาพรวม 1 ภาคเรียน1'!H45</f>
        <v>1.396484375</v>
      </c>
      <c r="D7" s="162"/>
      <c r="E7" s="163" t="str">
        <f>IF(C7&gt;=2.5,"ดีเยี่ยม",IF(C7&gt;=1.5,"ดี",IF(C7&gt;=1,"ผ่านเกณฑ์",IF(C7&gt;=0,"ไม่ผ่านเกณฑ์"))))</f>
        <v>ผ่านเกณฑ์</v>
      </c>
      <c r="F7" s="163"/>
    </row>
    <row r="8" spans="1:16" s="1" customFormat="1" ht="24" x14ac:dyDescent="0.55000000000000004">
      <c r="B8" s="77" t="s">
        <v>139</v>
      </c>
      <c r="C8" s="162">
        <f>'สรุปภาพรวม 1 ภาคเรียน1'!M45</f>
        <v>1.140625</v>
      </c>
      <c r="D8" s="162"/>
      <c r="E8" s="163" t="str">
        <f t="shared" ref="E8:E12" si="0">IF(C8&gt;=2.5,"ดีเยี่ยม",IF(C8&gt;=1.5,"ดี",IF(C8&gt;=1,"ผ่านเกณฑ์",IF(C8&gt;=0,"ไม่ผ่านเกณฑ์"))))</f>
        <v>ผ่านเกณฑ์</v>
      </c>
      <c r="F8" s="163"/>
    </row>
    <row r="9" spans="1:16" s="1" customFormat="1" ht="24" x14ac:dyDescent="0.55000000000000004">
      <c r="B9" s="77" t="s">
        <v>140</v>
      </c>
      <c r="C9" s="162">
        <f>'สรุปภาพรวม 1 ภาคเรียน1'!R45</f>
        <v>1.16796875</v>
      </c>
      <c r="D9" s="162"/>
      <c r="E9" s="163" t="str">
        <f t="shared" si="0"/>
        <v>ผ่านเกณฑ์</v>
      </c>
      <c r="F9" s="163"/>
    </row>
    <row r="10" spans="1:16" s="1" customFormat="1" ht="24" x14ac:dyDescent="0.55000000000000004">
      <c r="B10" s="77" t="s">
        <v>141</v>
      </c>
      <c r="C10" s="162">
        <f>'สรุปภาพรวม 1 ภาคเรียน1'!AA45</f>
        <v>1.2473958333333333</v>
      </c>
      <c r="D10" s="162"/>
      <c r="E10" s="163" t="str">
        <f t="shared" si="0"/>
        <v>ผ่านเกณฑ์</v>
      </c>
      <c r="F10" s="163"/>
    </row>
    <row r="11" spans="1:16" s="1" customFormat="1" ht="24" x14ac:dyDescent="0.55000000000000004">
      <c r="B11" s="77" t="s">
        <v>142</v>
      </c>
      <c r="C11" s="162">
        <f>'สรุปภาพรวม 1 ภาคเรียน1'!AF45</f>
        <v>1.7734103732638891</v>
      </c>
      <c r="D11" s="162"/>
      <c r="E11" s="163" t="str">
        <f t="shared" si="0"/>
        <v>ดี</v>
      </c>
      <c r="F11" s="163"/>
    </row>
    <row r="12" spans="1:16" s="1" customFormat="1" ht="24" x14ac:dyDescent="0.55000000000000004">
      <c r="B12" s="93" t="s">
        <v>153</v>
      </c>
      <c r="C12" s="160">
        <f>'สรุปภาพรวม 1 ภาคเรียน1'!AI45</f>
        <v>1.3451768663194446</v>
      </c>
      <c r="D12" s="160"/>
      <c r="E12" s="161" t="str">
        <f t="shared" si="0"/>
        <v>ผ่านเกณฑ์</v>
      </c>
      <c r="F12" s="161"/>
    </row>
  </sheetData>
  <mergeCells count="24">
    <mergeCell ref="C7:D7"/>
    <mergeCell ref="E7:F7"/>
    <mergeCell ref="A2:G2"/>
    <mergeCell ref="H2:O2"/>
    <mergeCell ref="C3:D3"/>
    <mergeCell ref="E3:F3"/>
    <mergeCell ref="I3:J3"/>
    <mergeCell ref="K3:L3"/>
    <mergeCell ref="M3:N3"/>
    <mergeCell ref="B4:F4"/>
    <mergeCell ref="H4:O4"/>
    <mergeCell ref="H5:O5"/>
    <mergeCell ref="C6:D6"/>
    <mergeCell ref="E6:F6"/>
    <mergeCell ref="C12:D12"/>
    <mergeCell ref="E12:F12"/>
    <mergeCell ref="C11:D11"/>
    <mergeCell ref="E11:F11"/>
    <mergeCell ref="C8:D8"/>
    <mergeCell ref="E8:F8"/>
    <mergeCell ref="C9:D9"/>
    <mergeCell ref="E9:F9"/>
    <mergeCell ref="C10:D10"/>
    <mergeCell ref="E10:F10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FC99-6BB0-44F1-B64C-675B1B36B551}">
  <sheetPr>
    <tabColor theme="7" tint="0.39997558519241921"/>
    <pageSetUpPr fitToPage="1"/>
  </sheetPr>
  <dimension ref="A1:L35"/>
  <sheetViews>
    <sheetView view="pageBreakPreview" topLeftCell="A7" zoomScale="85" zoomScaleNormal="85" zoomScaleSheetLayoutView="85" workbookViewId="0">
      <selection activeCell="D14" sqref="D14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30" t="s">
        <v>28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12" ht="25.5" customHeight="1" x14ac:dyDescent="0.55000000000000004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172</v>
      </c>
      <c r="B5" s="69"/>
      <c r="C5" s="69"/>
      <c r="D5" s="69"/>
      <c r="E5" s="70" t="s">
        <v>136</v>
      </c>
      <c r="F5" s="131" t="s">
        <v>174</v>
      </c>
      <c r="G5" s="131"/>
      <c r="H5" s="131"/>
      <c r="I5" s="131"/>
      <c r="J5" s="131"/>
      <c r="K5" s="131"/>
      <c r="L5" s="131"/>
    </row>
    <row r="6" spans="1:12" ht="27" customHeight="1" x14ac:dyDescent="0.7">
      <c r="A6" s="71" t="s">
        <v>168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161</v>
      </c>
    </row>
    <row r="8" spans="1:12" ht="7.15" customHeight="1" x14ac:dyDescent="0.55000000000000004"/>
    <row r="9" spans="1:12" ht="70.5" customHeight="1" x14ac:dyDescent="0.55000000000000004">
      <c r="A9" s="132" t="s">
        <v>169</v>
      </c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33" t="s">
        <v>137</v>
      </c>
      <c r="B11" s="133"/>
      <c r="C11" s="133"/>
      <c r="D11" s="134" t="s">
        <v>29</v>
      </c>
      <c r="E11" s="135" t="s">
        <v>30</v>
      </c>
      <c r="F11" s="135"/>
      <c r="G11" s="135"/>
      <c r="H11" s="135"/>
      <c r="I11" s="135"/>
      <c r="J11" s="135"/>
      <c r="K11" s="135"/>
      <c r="L11" s="135"/>
    </row>
    <row r="12" spans="1:12" ht="22.5" customHeight="1" x14ac:dyDescent="0.55000000000000004">
      <c r="A12" s="133"/>
      <c r="B12" s="133"/>
      <c r="C12" s="133"/>
      <c r="D12" s="134"/>
      <c r="E12" s="135" t="s">
        <v>31</v>
      </c>
      <c r="F12" s="135"/>
      <c r="G12" s="135" t="s">
        <v>32</v>
      </c>
      <c r="H12" s="135"/>
      <c r="I12" s="135" t="s">
        <v>33</v>
      </c>
      <c r="J12" s="135"/>
      <c r="K12" s="135" t="s">
        <v>34</v>
      </c>
      <c r="L12" s="135"/>
    </row>
    <row r="13" spans="1:12" x14ac:dyDescent="0.55000000000000004">
      <c r="A13" s="133"/>
      <c r="B13" s="133"/>
      <c r="C13" s="133"/>
      <c r="D13" s="134"/>
      <c r="E13" s="66" t="s">
        <v>35</v>
      </c>
      <c r="F13" s="66" t="s">
        <v>36</v>
      </c>
      <c r="G13" s="66" t="s">
        <v>35</v>
      </c>
      <c r="H13" s="66" t="s">
        <v>36</v>
      </c>
      <c r="I13" s="66" t="s">
        <v>35</v>
      </c>
      <c r="J13" s="66" t="s">
        <v>36</v>
      </c>
      <c r="K13" s="66" t="s">
        <v>35</v>
      </c>
      <c r="L13" s="66" t="s">
        <v>36</v>
      </c>
    </row>
    <row r="14" spans="1:12" x14ac:dyDescent="0.55000000000000004">
      <c r="A14" s="77" t="s">
        <v>138</v>
      </c>
      <c r="B14" s="78"/>
      <c r="C14" s="78"/>
      <c r="D14" s="79">
        <v>20</v>
      </c>
      <c r="E14" s="79">
        <f>'สรุปภาพรวม 1 ภาคเรียน2'!I49</f>
        <v>4</v>
      </c>
      <c r="F14" s="80">
        <f>(E14*100)/$D$14</f>
        <v>20</v>
      </c>
      <c r="G14" s="79">
        <f>'สรุปภาพรวม 1 ภาคเรียน2'!I48</f>
        <v>5</v>
      </c>
      <c r="H14" s="80">
        <f>(G14*100)/$D$14</f>
        <v>25</v>
      </c>
      <c r="I14" s="79">
        <f>'สรุปภาพรวม 1 ภาคเรียน2'!I47</f>
        <v>8</v>
      </c>
      <c r="J14" s="80">
        <f>(I14*100)/$D$14</f>
        <v>40</v>
      </c>
      <c r="K14" s="79">
        <f>'สรุปภาพรวม 1 ภาคเรียน2'!I46</f>
        <v>3</v>
      </c>
      <c r="L14" s="80">
        <f>(K14*100)/$D$14</f>
        <v>15</v>
      </c>
    </row>
    <row r="15" spans="1:12" x14ac:dyDescent="0.55000000000000004">
      <c r="A15" s="77" t="s">
        <v>139</v>
      </c>
      <c r="B15" s="78"/>
      <c r="C15" s="78"/>
      <c r="D15" s="79">
        <v>20</v>
      </c>
      <c r="E15" s="79">
        <f>'สรุปภาพรวม 1 ภาคเรียน2'!N49</f>
        <v>0</v>
      </c>
      <c r="F15" s="80">
        <f t="shared" ref="F15:H18" si="0">(E15*100)/$D$14</f>
        <v>0</v>
      </c>
      <c r="G15" s="79">
        <f>'สรุปภาพรวม 1 ภาคเรียน2'!N48</f>
        <v>9</v>
      </c>
      <c r="H15" s="80">
        <f t="shared" si="0"/>
        <v>45</v>
      </c>
      <c r="I15" s="79">
        <f>'สรุปภาพรวม 1 ภาคเรียน2'!N47</f>
        <v>4</v>
      </c>
      <c r="J15" s="80">
        <f t="shared" ref="J15:J18" si="1">(I15*100)/$D$14</f>
        <v>20</v>
      </c>
      <c r="K15" s="79">
        <f>'สรุปภาพรวม 1 ภาคเรียน2'!N46</f>
        <v>7</v>
      </c>
      <c r="L15" s="80">
        <f t="shared" ref="L15:L18" si="2">(K15*100)/$D$14</f>
        <v>35</v>
      </c>
    </row>
    <row r="16" spans="1:12" x14ac:dyDescent="0.55000000000000004">
      <c r="A16" s="77" t="s">
        <v>140</v>
      </c>
      <c r="B16" s="78"/>
      <c r="C16" s="78"/>
      <c r="D16" s="79">
        <v>20</v>
      </c>
      <c r="E16" s="79">
        <f>'สรุปภาพรวม 1 ภาคเรียน2'!S49</f>
        <v>0</v>
      </c>
      <c r="F16" s="80">
        <f t="shared" si="0"/>
        <v>0</v>
      </c>
      <c r="G16" s="79">
        <f>'สรุปภาพรวม 1 ภาคเรียน2'!S48</f>
        <v>4</v>
      </c>
      <c r="H16" s="80">
        <f t="shared" si="0"/>
        <v>20</v>
      </c>
      <c r="I16" s="79">
        <f>'สรุปภาพรวม 1 ภาคเรียน2'!S47</f>
        <v>8</v>
      </c>
      <c r="J16" s="80">
        <f t="shared" si="1"/>
        <v>40</v>
      </c>
      <c r="K16" s="79">
        <f>'สรุปภาพรวม 1 ภาคเรียน2'!S46</f>
        <v>8</v>
      </c>
      <c r="L16" s="80">
        <f t="shared" si="2"/>
        <v>40</v>
      </c>
    </row>
    <row r="17" spans="1:12" x14ac:dyDescent="0.55000000000000004">
      <c r="A17" s="77" t="s">
        <v>141</v>
      </c>
      <c r="B17" s="78"/>
      <c r="C17" s="78"/>
      <c r="D17" s="79">
        <v>20</v>
      </c>
      <c r="E17" s="79">
        <f>'สรุปภาพรวม 1 ภาคเรียน2'!AB49</f>
        <v>0</v>
      </c>
      <c r="F17" s="80">
        <f t="shared" si="0"/>
        <v>0</v>
      </c>
      <c r="G17" s="79">
        <f>'สรุปภาพรวม 1 ภาคเรียน2'!AB48</f>
        <v>0</v>
      </c>
      <c r="H17" s="80">
        <f t="shared" si="0"/>
        <v>0</v>
      </c>
      <c r="I17" s="79">
        <f>'สรุปภาพรวม 1 ภาคเรียน2'!AB47</f>
        <v>15</v>
      </c>
      <c r="J17" s="80">
        <f t="shared" si="1"/>
        <v>75</v>
      </c>
      <c r="K17" s="79">
        <f>'สรุปภาพรวม 1 ภาคเรียน2'!AB46</f>
        <v>5</v>
      </c>
      <c r="L17" s="80">
        <f t="shared" si="2"/>
        <v>25</v>
      </c>
    </row>
    <row r="18" spans="1:12" x14ac:dyDescent="0.55000000000000004">
      <c r="A18" s="77" t="s">
        <v>142</v>
      </c>
      <c r="B18" s="78"/>
      <c r="C18" s="78"/>
      <c r="D18" s="79">
        <v>20</v>
      </c>
      <c r="E18" s="79">
        <f>'สรุปภาพรวม 1 ภาคเรียน2'!AG49</f>
        <v>0</v>
      </c>
      <c r="F18" s="80">
        <f t="shared" si="0"/>
        <v>0</v>
      </c>
      <c r="G18" s="79">
        <f>'สรุปภาพรวม 1 ภาคเรียน2'!AG48</f>
        <v>9</v>
      </c>
      <c r="H18" s="80">
        <f t="shared" si="0"/>
        <v>45</v>
      </c>
      <c r="I18" s="79">
        <f>'สรุปภาพรวม 1 ภาคเรียน2'!AG47</f>
        <v>11</v>
      </c>
      <c r="J18" s="80">
        <f t="shared" si="1"/>
        <v>55</v>
      </c>
      <c r="K18" s="79">
        <f>'สรุปภาพรวม 1 ภาคเรียน2'!AG46</f>
        <v>0</v>
      </c>
      <c r="L18" s="80">
        <f t="shared" si="2"/>
        <v>0</v>
      </c>
    </row>
    <row r="19" spans="1:12" ht="24.75" customHeight="1" x14ac:dyDescent="0.55000000000000004">
      <c r="A19" s="126" t="s">
        <v>37</v>
      </c>
      <c r="B19" s="126"/>
      <c r="C19" s="126"/>
      <c r="D19" s="126"/>
      <c r="E19" s="126"/>
      <c r="F19" s="126"/>
      <c r="G19" s="126"/>
      <c r="H19" s="126"/>
      <c r="I19" s="126">
        <f>'สรุปภาพรวม 1 ภาคเรียน2'!AJ47+'สรุปภาพรวม 1 ภาคเรียน2'!AJ46</f>
        <v>16</v>
      </c>
      <c r="J19" s="126"/>
      <c r="K19" s="126"/>
      <c r="L19" s="126"/>
    </row>
    <row r="20" spans="1:12" ht="24.75" customHeight="1" x14ac:dyDescent="0.55000000000000004">
      <c r="A20" s="126" t="s">
        <v>38</v>
      </c>
      <c r="B20" s="126"/>
      <c r="C20" s="126"/>
      <c r="D20" s="126"/>
      <c r="E20" s="126"/>
      <c r="F20" s="126"/>
      <c r="G20" s="126"/>
      <c r="H20" s="126"/>
      <c r="I20" s="127">
        <f>(I19*100)/D14</f>
        <v>80</v>
      </c>
      <c r="J20" s="127"/>
      <c r="K20" s="127"/>
      <c r="L20" s="127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28" t="s">
        <v>40</v>
      </c>
      <c r="F24" s="128"/>
      <c r="G24" s="128"/>
      <c r="H24" s="128"/>
      <c r="I24" s="128"/>
      <c r="J24" s="128"/>
      <c r="K24" s="58"/>
      <c r="L24" s="58"/>
    </row>
    <row r="25" spans="1:12" ht="23.45" customHeight="1" x14ac:dyDescent="0.55000000000000004">
      <c r="E25" s="128" t="str">
        <f>ข้อมูลพื้นฐาน!D8</f>
        <v>(นางภัทรจิดาภา  กินนารี)</v>
      </c>
      <c r="F25" s="128"/>
      <c r="G25" s="128"/>
      <c r="H25" s="128"/>
      <c r="I25" s="128"/>
      <c r="J25" s="128"/>
      <c r="K25" s="58"/>
      <c r="L25" s="58"/>
    </row>
    <row r="26" spans="1:12" ht="23.45" customHeight="1" x14ac:dyDescent="0.55000000000000004">
      <c r="E26" s="128" t="str">
        <f>ข้อมูลพื้นฐาน!D9</f>
        <v>ครูประจำชั้น</v>
      </c>
      <c r="F26" s="128"/>
      <c r="G26" s="128"/>
      <c r="H26" s="128"/>
      <c r="I26" s="128"/>
      <c r="J26" s="128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29" t="s">
        <v>42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</row>
    <row r="31" spans="1:12" ht="7.15" customHeight="1" x14ac:dyDescent="0.55000000000000004"/>
    <row r="32" spans="1:12" ht="23.45" customHeight="1" x14ac:dyDescent="0.55000000000000004">
      <c r="E32" s="128" t="s">
        <v>40</v>
      </c>
      <c r="F32" s="128"/>
      <c r="G32" s="128"/>
      <c r="H32" s="128"/>
      <c r="I32" s="128"/>
      <c r="J32" s="128"/>
    </row>
    <row r="33" spans="5:10" ht="23.45" customHeight="1" x14ac:dyDescent="0.55000000000000004">
      <c r="E33" s="128" t="str">
        <f>ข้อมูลพื้นฐาน!D10</f>
        <v>(นายสุนันท์  จงใจกลาง)</v>
      </c>
      <c r="F33" s="128"/>
      <c r="G33" s="128"/>
      <c r="H33" s="128"/>
      <c r="I33" s="128"/>
      <c r="J33" s="128"/>
    </row>
    <row r="34" spans="5:10" ht="23.45" customHeight="1" x14ac:dyDescent="0.55000000000000004">
      <c r="E34" s="128" t="str">
        <f>ข้อมูลพื้นฐาน!D11</f>
        <v>ผู้อำนวยการโรงเรียน</v>
      </c>
      <c r="F34" s="128"/>
      <c r="G34" s="128"/>
      <c r="H34" s="128"/>
      <c r="I34" s="128"/>
      <c r="J34" s="128"/>
    </row>
    <row r="35" spans="5:10" ht="7.15" customHeight="1" x14ac:dyDescent="0.55000000000000004"/>
  </sheetData>
  <mergeCells count="21">
    <mergeCell ref="E25:J25"/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24:J24"/>
    <mergeCell ref="E26:J26"/>
    <mergeCell ref="A30:L30"/>
    <mergeCell ref="E32:J32"/>
    <mergeCell ref="E33:J33"/>
    <mergeCell ref="E34:J34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  <pageSetUpPr fitToPage="1"/>
  </sheetPr>
  <dimension ref="A1:AK49"/>
  <sheetViews>
    <sheetView view="pageBreakPreview" topLeftCell="A28" zoomScale="55" zoomScaleNormal="85" zoomScaleSheetLayoutView="55" workbookViewId="0">
      <selection activeCell="E36" sqref="E36"/>
    </sheetView>
  </sheetViews>
  <sheetFormatPr defaultColWidth="7.75" defaultRowHeight="24" x14ac:dyDescent="0.55000000000000004"/>
  <cols>
    <col min="1" max="1" width="6.875" style="1" customWidth="1"/>
    <col min="2" max="2" width="26.875" style="1" customWidth="1"/>
    <col min="3" max="6" width="8.5" style="1" customWidth="1"/>
    <col min="7" max="7" width="6.5" style="1" customWidth="1"/>
    <col min="8" max="8" width="5.75" style="1" customWidth="1"/>
    <col min="9" max="9" width="11" style="1" bestFit="1" customWidth="1"/>
    <col min="10" max="11" width="8.5" style="1" customWidth="1"/>
    <col min="12" max="12" width="6.5" style="1" customWidth="1"/>
    <col min="13" max="13" width="4.75" style="1" bestFit="1" customWidth="1"/>
    <col min="14" max="14" width="11" style="1" bestFit="1" customWidth="1"/>
    <col min="15" max="16" width="8.5" style="1" customWidth="1"/>
    <col min="17" max="17" width="8.75" style="1" customWidth="1"/>
    <col min="18" max="18" width="4.75" style="1" bestFit="1" customWidth="1"/>
    <col min="19" max="19" width="10.375" style="1" customWidth="1"/>
    <col min="20" max="25" width="8.5" style="1" customWidth="1"/>
    <col min="26" max="26" width="6.5" style="1" customWidth="1"/>
    <col min="27" max="27" width="4.75" style="1" bestFit="1" customWidth="1"/>
    <col min="28" max="28" width="11" style="1" bestFit="1" customWidth="1"/>
    <col min="29" max="30" width="8.5" style="1" customWidth="1"/>
    <col min="31" max="31" width="6.5" style="1" customWidth="1"/>
    <col min="32" max="32" width="4.75" style="1" bestFit="1" customWidth="1"/>
    <col min="33" max="33" width="11" style="1" bestFit="1" customWidth="1"/>
    <col min="34" max="34" width="14.125" style="1" bestFit="1" customWidth="1"/>
    <col min="35" max="35" width="14.75" style="1" bestFit="1" customWidth="1"/>
    <col min="36" max="36" width="13.875" style="1" customWidth="1"/>
    <col min="37" max="16384" width="7.75" style="1"/>
  </cols>
  <sheetData>
    <row r="1" spans="1:36" ht="27.75" x14ac:dyDescent="0.55000000000000004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</row>
    <row r="2" spans="1:36" s="38" customFormat="1" ht="27.75" x14ac:dyDescent="0.65">
      <c r="A2" s="151" t="str">
        <f>ข้อมูลพื้นฐาน!D4</f>
        <v>ชั้นประถมศึกษาปีที่ 1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6" t="s">
        <v>57</v>
      </c>
      <c r="S2" s="156"/>
      <c r="T2" s="152" t="str">
        <f>ข้อมูลพื้นฐาน!D6</f>
        <v>ปีการศึกษา 2565</v>
      </c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</row>
    <row r="3" spans="1:36" s="38" customFormat="1" ht="27.75" x14ac:dyDescent="0.65">
      <c r="A3" s="157" t="str">
        <f>ข้อมูลพื้นฐาน!D7</f>
        <v>โรงเรียนบ้านกุดโบสถ์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ht="24.6" customHeight="1" x14ac:dyDescent="0.55000000000000004">
      <c r="A5" s="145" t="s">
        <v>43</v>
      </c>
      <c r="B5" s="146" t="s">
        <v>27</v>
      </c>
      <c r="C5" s="140" t="s">
        <v>134</v>
      </c>
      <c r="D5" s="140"/>
      <c r="E5" s="140"/>
      <c r="F5" s="140"/>
      <c r="G5" s="136" t="s">
        <v>44</v>
      </c>
      <c r="H5" s="137" t="s">
        <v>45</v>
      </c>
      <c r="I5" s="138" t="s">
        <v>46</v>
      </c>
      <c r="J5" s="140" t="s">
        <v>133</v>
      </c>
      <c r="K5" s="140"/>
      <c r="L5" s="136" t="s">
        <v>44</v>
      </c>
      <c r="M5" s="137" t="s">
        <v>45</v>
      </c>
      <c r="N5" s="138" t="s">
        <v>46</v>
      </c>
      <c r="O5" s="140" t="s">
        <v>132</v>
      </c>
      <c r="P5" s="140"/>
      <c r="Q5" s="136" t="s">
        <v>44</v>
      </c>
      <c r="R5" s="137" t="s">
        <v>45</v>
      </c>
      <c r="S5" s="138" t="s">
        <v>46</v>
      </c>
      <c r="T5" s="140" t="s">
        <v>131</v>
      </c>
      <c r="U5" s="140"/>
      <c r="V5" s="140"/>
      <c r="W5" s="140"/>
      <c r="X5" s="140"/>
      <c r="Y5" s="140"/>
      <c r="Z5" s="136" t="s">
        <v>44</v>
      </c>
      <c r="AA5" s="137" t="s">
        <v>45</v>
      </c>
      <c r="AB5" s="138" t="s">
        <v>46</v>
      </c>
      <c r="AC5" s="140" t="s">
        <v>130</v>
      </c>
      <c r="AD5" s="140"/>
      <c r="AE5" s="136" t="s">
        <v>44</v>
      </c>
      <c r="AF5" s="137" t="s">
        <v>45</v>
      </c>
      <c r="AG5" s="138" t="s">
        <v>46</v>
      </c>
      <c r="AH5" s="153" t="s">
        <v>143</v>
      </c>
      <c r="AI5" s="154" t="s">
        <v>144</v>
      </c>
      <c r="AJ5" s="155" t="s">
        <v>46</v>
      </c>
    </row>
    <row r="6" spans="1:36" ht="12.6" customHeight="1" x14ac:dyDescent="0.55000000000000004">
      <c r="A6" s="145"/>
      <c r="B6" s="146"/>
      <c r="C6" s="139" t="s">
        <v>124</v>
      </c>
      <c r="D6" s="139" t="s">
        <v>129</v>
      </c>
      <c r="E6" s="139" t="s">
        <v>125</v>
      </c>
      <c r="F6" s="139" t="s">
        <v>126</v>
      </c>
      <c r="G6" s="136"/>
      <c r="H6" s="137"/>
      <c r="I6" s="138"/>
      <c r="J6" s="139" t="s">
        <v>124</v>
      </c>
      <c r="K6" s="139" t="s">
        <v>129</v>
      </c>
      <c r="L6" s="136"/>
      <c r="M6" s="137"/>
      <c r="N6" s="138"/>
      <c r="O6" s="139" t="s">
        <v>124</v>
      </c>
      <c r="P6" s="139" t="s">
        <v>129</v>
      </c>
      <c r="Q6" s="136"/>
      <c r="R6" s="137"/>
      <c r="S6" s="138"/>
      <c r="T6" s="139" t="s">
        <v>124</v>
      </c>
      <c r="U6" s="139" t="s">
        <v>129</v>
      </c>
      <c r="V6" s="139" t="s">
        <v>125</v>
      </c>
      <c r="W6" s="139" t="s">
        <v>126</v>
      </c>
      <c r="X6" s="139" t="s">
        <v>127</v>
      </c>
      <c r="Y6" s="139" t="s">
        <v>128</v>
      </c>
      <c r="Z6" s="136"/>
      <c r="AA6" s="137"/>
      <c r="AB6" s="138"/>
      <c r="AC6" s="139" t="s">
        <v>124</v>
      </c>
      <c r="AD6" s="139" t="s">
        <v>129</v>
      </c>
      <c r="AE6" s="136"/>
      <c r="AF6" s="137"/>
      <c r="AG6" s="138"/>
      <c r="AH6" s="153"/>
      <c r="AI6" s="154"/>
      <c r="AJ6" s="155"/>
    </row>
    <row r="7" spans="1:36" ht="12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39"/>
      <c r="K7" s="139"/>
      <c r="L7" s="136"/>
      <c r="M7" s="137"/>
      <c r="N7" s="138"/>
      <c r="O7" s="139"/>
      <c r="P7" s="139"/>
      <c r="Q7" s="136"/>
      <c r="R7" s="137"/>
      <c r="S7" s="138"/>
      <c r="T7" s="139"/>
      <c r="U7" s="139"/>
      <c r="V7" s="139"/>
      <c r="W7" s="139"/>
      <c r="X7" s="139"/>
      <c r="Y7" s="139"/>
      <c r="Z7" s="136"/>
      <c r="AA7" s="137"/>
      <c r="AB7" s="138"/>
      <c r="AC7" s="139"/>
      <c r="AD7" s="139"/>
      <c r="AE7" s="136"/>
      <c r="AF7" s="137"/>
      <c r="AG7" s="138"/>
      <c r="AH7" s="153"/>
      <c r="AI7" s="154"/>
      <c r="AJ7" s="155"/>
    </row>
    <row r="8" spans="1:36" ht="12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39"/>
      <c r="K8" s="139"/>
      <c r="L8" s="136"/>
      <c r="M8" s="137"/>
      <c r="N8" s="138"/>
      <c r="O8" s="139"/>
      <c r="P8" s="139"/>
      <c r="Q8" s="136"/>
      <c r="R8" s="137"/>
      <c r="S8" s="138"/>
      <c r="T8" s="139"/>
      <c r="U8" s="139"/>
      <c r="V8" s="139"/>
      <c r="W8" s="139"/>
      <c r="X8" s="139"/>
      <c r="Y8" s="139"/>
      <c r="Z8" s="136"/>
      <c r="AA8" s="137"/>
      <c r="AB8" s="138"/>
      <c r="AC8" s="139"/>
      <c r="AD8" s="139"/>
      <c r="AE8" s="136"/>
      <c r="AF8" s="137"/>
      <c r="AG8" s="138"/>
      <c r="AH8" s="153"/>
      <c r="AI8" s="154"/>
      <c r="AJ8" s="155"/>
    </row>
    <row r="9" spans="1:36" ht="12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39"/>
      <c r="K9" s="139"/>
      <c r="L9" s="136"/>
      <c r="M9" s="137"/>
      <c r="N9" s="138"/>
      <c r="O9" s="139"/>
      <c r="P9" s="139"/>
      <c r="Q9" s="136"/>
      <c r="R9" s="137"/>
      <c r="S9" s="138"/>
      <c r="T9" s="139"/>
      <c r="U9" s="139"/>
      <c r="V9" s="139"/>
      <c r="W9" s="139"/>
      <c r="X9" s="139"/>
      <c r="Y9" s="139"/>
      <c r="Z9" s="136"/>
      <c r="AA9" s="137"/>
      <c r="AB9" s="138"/>
      <c r="AC9" s="139"/>
      <c r="AD9" s="139"/>
      <c r="AE9" s="136"/>
      <c r="AF9" s="137"/>
      <c r="AG9" s="138"/>
      <c r="AH9" s="153"/>
      <c r="AI9" s="154"/>
      <c r="AJ9" s="155"/>
    </row>
    <row r="10" spans="1:36" ht="12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39"/>
      <c r="K10" s="139"/>
      <c r="L10" s="136"/>
      <c r="M10" s="137"/>
      <c r="N10" s="138"/>
      <c r="O10" s="139"/>
      <c r="P10" s="139"/>
      <c r="Q10" s="136"/>
      <c r="R10" s="137"/>
      <c r="S10" s="138"/>
      <c r="T10" s="139"/>
      <c r="U10" s="139"/>
      <c r="V10" s="139"/>
      <c r="W10" s="139"/>
      <c r="X10" s="139"/>
      <c r="Y10" s="139"/>
      <c r="Z10" s="136"/>
      <c r="AA10" s="137"/>
      <c r="AB10" s="138"/>
      <c r="AC10" s="139"/>
      <c r="AD10" s="139"/>
      <c r="AE10" s="136"/>
      <c r="AF10" s="137"/>
      <c r="AG10" s="138"/>
      <c r="AH10" s="153"/>
      <c r="AI10" s="154"/>
      <c r="AJ10" s="155"/>
    </row>
    <row r="11" spans="1:36" ht="12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39"/>
      <c r="K11" s="139"/>
      <c r="L11" s="136"/>
      <c r="M11" s="137"/>
      <c r="N11" s="138"/>
      <c r="O11" s="139"/>
      <c r="P11" s="139"/>
      <c r="Q11" s="136"/>
      <c r="R11" s="137"/>
      <c r="S11" s="138"/>
      <c r="T11" s="139"/>
      <c r="U11" s="139"/>
      <c r="V11" s="139"/>
      <c r="W11" s="139"/>
      <c r="X11" s="139"/>
      <c r="Y11" s="139"/>
      <c r="Z11" s="136"/>
      <c r="AA11" s="137"/>
      <c r="AB11" s="138"/>
      <c r="AC11" s="139"/>
      <c r="AD11" s="139"/>
      <c r="AE11" s="136"/>
      <c r="AF11" s="137"/>
      <c r="AG11" s="138"/>
      <c r="AH11" s="153"/>
      <c r="AI11" s="154"/>
      <c r="AJ11" s="155"/>
    </row>
    <row r="12" spans="1:36" x14ac:dyDescent="0.55000000000000004">
      <c r="A12" s="39">
        <v>1</v>
      </c>
      <c r="B12" s="40" t="str">
        <f>ข้อมูลนักเรียน!B5</f>
        <v>เด็กชายฉัตรปกรณ์ ไร่กระโทก</v>
      </c>
      <c r="C12" s="41">
        <f>'สมรรถนะที่ 1 ตัวชี้วัดข้อที่ 1'!Q12</f>
        <v>1.5</v>
      </c>
      <c r="D12" s="41">
        <f>'สมรรถนะที่ 1 ตัวชี้วัดข้อที่ 2'!M12</f>
        <v>1.5</v>
      </c>
      <c r="E12" s="41">
        <f>'สมรรถนะที่ 1 ตัวชี้วัดข้อที่ 3'!M12</f>
        <v>3</v>
      </c>
      <c r="F12" s="41">
        <f>'สมรรถนะที่ 1 ตัวชี้วัดข้อที่ 4'!K12</f>
        <v>1</v>
      </c>
      <c r="G12" s="42">
        <f>SUM(C12:F12)</f>
        <v>7</v>
      </c>
      <c r="H12" s="43">
        <f>AVERAGE(C12:F12)</f>
        <v>1.75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'สมรรถนะที่ 2 ตัวชี้วัดข้อที่ 1'!O12</f>
        <v>1.3333333333333333</v>
      </c>
      <c r="K12" s="41">
        <f>'สมรรถนะที่ 2 ตัวชี้วัดข้อที 2'!O12</f>
        <v>1.3333333333333333</v>
      </c>
      <c r="L12" s="42">
        <f>SUM(J12:K12)</f>
        <v>2.6666666666666665</v>
      </c>
      <c r="M12" s="43">
        <f>AVERAGE(J12:K12)</f>
        <v>1.3333333333333333</v>
      </c>
      <c r="N12" s="44" t="str">
        <f>IF(M12&gt;=2.5,"ดีเยี่ยม",IF(M12&gt;=1.5,"ดี",IF(M12&gt;=1,"ผ่านเกณฑ์",IF(M12&gt;=0,"ไม่ผ่านเกณฑ์"))))</f>
        <v>ผ่านเกณฑ์</v>
      </c>
      <c r="O12" s="41">
        <f>'สมรรถนะที่ 3 ตัวชี้วัดข้อที 1'!Q12</f>
        <v>1</v>
      </c>
      <c r="P12" s="41">
        <f>'สมรรถนะที่ 3 ตัวชี้วัดข้อที 2'!K12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'สมรรถนะที่ 4 ตัวชี้วัดข้อที 1'!K12</f>
        <v>2</v>
      </c>
      <c r="U12" s="41">
        <f>'สมรรถนะที่ 4 ตัวชี้วัดข้อที 2'!O12</f>
        <v>2</v>
      </c>
      <c r="V12" s="41">
        <f>'สมรรถนะที่ 4 ตัวชี้วัดข้อที 3'!O12</f>
        <v>2.3333333333333335</v>
      </c>
      <c r="W12" s="41">
        <f>'สมรรถนะที่ 4 ตัวชี้วัดข้อที 4'!K12</f>
        <v>1</v>
      </c>
      <c r="X12" s="41">
        <f>'สมรรถนะที่ 4 ตัวชี้วัดข้อที 5'!M12</f>
        <v>2.5</v>
      </c>
      <c r="Y12" s="41">
        <f>'สมรรถนะที่ 4 ตัวชี้วัดข้อที 6'!M12</f>
        <v>2</v>
      </c>
      <c r="Z12" s="42">
        <f>SUM(T12:Y12)</f>
        <v>11.833333333333334</v>
      </c>
      <c r="AA12" s="43">
        <f>AVERAGE(T12:Y12)</f>
        <v>1.9722222222222223</v>
      </c>
      <c r="AB12" s="44" t="str">
        <f>IF(AA12&gt;=2.5,"ดีเยี่ยม",IF(AA12&gt;=1.5,"ดี",IF(AA12&gt;=1,"ผ่านเกณฑ์",IF(AA12&gt;=0,"ไม่ผ่านเกณฑ์"))))</f>
        <v>ดี</v>
      </c>
      <c r="AC12" s="41">
        <f>'สมรรถนะที่ 5 ตัวชี้วัดข้อที 1'!Q12</f>
        <v>1.25</v>
      </c>
      <c r="AD12" s="41">
        <f>'สมรรถนะที่ 5 ตัวชี้วัดข้อที 2'!Q12</f>
        <v>1.5</v>
      </c>
      <c r="AE12" s="42">
        <f>SUM(AC12:AD12)</f>
        <v>2.75</v>
      </c>
      <c r="AF12" s="43">
        <f>AVERAGE(AC12:AD12)</f>
        <v>1.375</v>
      </c>
      <c r="AG12" s="44" t="str">
        <f>IF(AF12&gt;=2.5,"ดีเยี่ยม",IF(AF12&gt;=1.5,"ดี",IF(AF12&gt;=1,"ผ่านเกณฑ์",IF(AF12&gt;=0,"ไม่ผ่านเกณฑ์"))))</f>
        <v>ผ่านเกณฑ์</v>
      </c>
      <c r="AH12" s="82">
        <f>+G12+L12+Q12+Z12+AE12</f>
        <v>27.25</v>
      </c>
      <c r="AI12" s="83">
        <f>AVERAGE(H12,M12,R12,AA12,AF12)</f>
        <v>1.586111111111111</v>
      </c>
      <c r="AJ12" s="84" t="str">
        <f>IF(AI12&gt;=2.5,"ดีเยี่ยม",IF(AI12&gt;=1.5,"ดี",IF(AI12&gt;=1,"ผ่านเกณฑ์",IF(AI12&gt;=0,"ไม่ผ่านเกณฑ์"))))</f>
        <v>ดี</v>
      </c>
    </row>
    <row r="13" spans="1:36" x14ac:dyDescent="0.55000000000000004">
      <c r="A13" s="39">
        <v>2</v>
      </c>
      <c r="B13" s="40" t="str">
        <f>ข้อมูลนักเรียน!B6</f>
        <v>เด็กชายชานน เลยกระโทก</v>
      </c>
      <c r="C13" s="41">
        <f>'สมรรถนะที่ 1 ตัวชี้วัดข้อที่ 1'!Q13</f>
        <v>1.25</v>
      </c>
      <c r="D13" s="41">
        <f>'สมรรถนะที่ 1 ตัวชี้วัดข้อที่ 2'!M13</f>
        <v>3</v>
      </c>
      <c r="E13" s="41">
        <f>'สมรรถนะที่ 1 ตัวชี้วัดข้อที่ 3'!M13</f>
        <v>3</v>
      </c>
      <c r="F13" s="41">
        <f>'สมรรถนะที่ 1 ตัวชี้วัดข้อที่ 4'!K13</f>
        <v>3</v>
      </c>
      <c r="G13" s="42">
        <f t="shared" ref="G13:G45" si="0">SUM(C13:F13)</f>
        <v>10.25</v>
      </c>
      <c r="H13" s="43">
        <f t="shared" ref="H13:H45" si="1">AVERAGE(C13:F13)</f>
        <v>2.5625</v>
      </c>
      <c r="I13" s="44" t="str">
        <f t="shared" ref="I13:I45" si="2">IF(H13&gt;=2.5,"ดีเยี่ยม",IF(H13&gt;=1.5,"ดี",IF(H13&gt;=1,"ผ่านเกณฑ์",IF(H13&gt;=0,"ไม่ผ่านเกณฑ์"))))</f>
        <v>ดีเยี่ยม</v>
      </c>
      <c r="J13" s="41">
        <f>'สมรรถนะที่ 2 ตัวชี้วัดข้อที่ 1'!O13</f>
        <v>2</v>
      </c>
      <c r="K13" s="41">
        <f>'สมรรถนะที่ 2 ตัวชี้วัดข้อที 2'!O13</f>
        <v>1.3333333333333333</v>
      </c>
      <c r="L13" s="42">
        <f t="shared" ref="L13:L45" si="3">SUM(J13:K13)</f>
        <v>3.333333333333333</v>
      </c>
      <c r="M13" s="43">
        <f t="shared" ref="M13:M45" si="4">AVERAGE(J13:K13)</f>
        <v>1.6666666666666665</v>
      </c>
      <c r="N13" s="44" t="str">
        <f t="shared" ref="N13:N45" si="5">IF(M13&gt;=2.5,"ดีเยี่ยม",IF(M13&gt;=1.5,"ดี",IF(M13&gt;=1,"ผ่านเกณฑ์",IF(M13&gt;=0,"ไม่ผ่านเกณฑ์"))))</f>
        <v>ดี</v>
      </c>
      <c r="O13" s="41">
        <f>'สมรรถนะที่ 3 ตัวชี้วัดข้อที 1'!Q13</f>
        <v>1</v>
      </c>
      <c r="P13" s="41">
        <f>'สมรรถนะที่ 3 ตัวชี้วัดข้อที 2'!K13</f>
        <v>2</v>
      </c>
      <c r="Q13" s="42">
        <f t="shared" ref="Q13:Q45" si="6">SUM(O13:P13)</f>
        <v>3</v>
      </c>
      <c r="R13" s="43">
        <f t="shared" ref="R13:R45" si="7">AVERAGE(O13:P13)</f>
        <v>1.5</v>
      </c>
      <c r="S13" s="44" t="str">
        <f t="shared" ref="S13:S45" si="8">IF(R13&gt;=2.5,"ดีเยี่ยม",IF(R13&gt;=1.5,"ดี",IF(R13&gt;=1,"ผ่านเกณฑ์",IF(R13&gt;=0,"ไม่ผ่านเกณฑ์"))))</f>
        <v>ดี</v>
      </c>
      <c r="T13" s="41">
        <f>'สมรรถนะที่ 4 ตัวชี้วัดข้อที 1'!K13</f>
        <v>2</v>
      </c>
      <c r="U13" s="41">
        <f>'สมรรถนะที่ 4 ตัวชี้วัดข้อที 2'!O13</f>
        <v>2</v>
      </c>
      <c r="V13" s="41">
        <f>'สมรรถนะที่ 4 ตัวชี้วัดข้อที 3'!O13</f>
        <v>2.3333333333333335</v>
      </c>
      <c r="W13" s="41">
        <f>'สมรรถนะที่ 4 ตัวชี้วัดข้อที 4'!K13</f>
        <v>1</v>
      </c>
      <c r="X13" s="41">
        <f>'สมรรถนะที่ 4 ตัวชี้วัดข้อที 5'!M13</f>
        <v>2.5</v>
      </c>
      <c r="Y13" s="41">
        <f>'สมรรถนะที่ 4 ตัวชี้วัดข้อที 6'!M13</f>
        <v>2</v>
      </c>
      <c r="Z13" s="42">
        <f t="shared" ref="Z13:Z45" si="9">SUM(T13:Y13)</f>
        <v>11.833333333333334</v>
      </c>
      <c r="AA13" s="43">
        <f t="shared" ref="AA13:AA45" si="10">AVERAGE(T13:Y13)</f>
        <v>1.9722222222222223</v>
      </c>
      <c r="AB13" s="44" t="str">
        <f t="shared" ref="AB13:AB45" si="11">IF(AA13&gt;=2.5,"ดีเยี่ยม",IF(AA13&gt;=1.5,"ดี",IF(AA13&gt;=1,"ผ่านเกณฑ์",IF(AA13&gt;=0,"ไม่ผ่านเกณฑ์"))))</f>
        <v>ดี</v>
      </c>
      <c r="AC13" s="41">
        <f>'สมรรถนะที่ 5 ตัวชี้วัดข้อที 1'!Q13</f>
        <v>1.25</v>
      </c>
      <c r="AD13" s="41">
        <f>'สมรรถนะที่ 5 ตัวชี้วัดข้อที 2'!Q13</f>
        <v>1.5</v>
      </c>
      <c r="AE13" s="42">
        <f t="shared" ref="AE13:AE45" si="12">SUM(AC13:AD13)</f>
        <v>2.75</v>
      </c>
      <c r="AF13" s="43">
        <f t="shared" ref="AF13:AF45" si="13">AVERAGE(AC13:AD13)</f>
        <v>1.375</v>
      </c>
      <c r="AG13" s="44" t="str">
        <f t="shared" ref="AG13:AG45" si="14">IF(AF13&gt;=2.5,"ดีเยี่ยม",IF(AF13&gt;=1.5,"ดี",IF(AF13&gt;=1,"ผ่านเกณฑ์",IF(AF13&gt;=0,"ไม่ผ่านเกณฑ์"))))</f>
        <v>ผ่านเกณฑ์</v>
      </c>
      <c r="AH13" s="82">
        <f t="shared" ref="AH13:AH45" si="15">+G13+L13+Q13+Z13+AE13</f>
        <v>31.166666666666664</v>
      </c>
      <c r="AI13" s="83">
        <f t="shared" ref="AI13:AI44" si="16">AVERAGE(H13,M13,R13,AA13,AF13)</f>
        <v>1.8152777777777778</v>
      </c>
      <c r="AJ13" s="84" t="str">
        <f t="shared" ref="AJ13:AJ45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เด็กชายณัฐพล  พินิจ</v>
      </c>
      <c r="C14" s="41">
        <f>'สมรรถนะที่ 1 ตัวชี้วัดข้อที่ 1'!Q14</f>
        <v>1</v>
      </c>
      <c r="D14" s="41">
        <f>'สมรรถนะที่ 1 ตัวชี้วัดข้อที่ 2'!M14</f>
        <v>3</v>
      </c>
      <c r="E14" s="41">
        <f>'สมรรถนะที่ 1 ตัวชี้วัดข้อที่ 3'!M14</f>
        <v>3</v>
      </c>
      <c r="F14" s="41">
        <f>'สมรรถนะที่ 1 ตัวชี้วัดข้อที่ 4'!K14</f>
        <v>3</v>
      </c>
      <c r="G14" s="42">
        <f t="shared" si="0"/>
        <v>10</v>
      </c>
      <c r="H14" s="43">
        <f t="shared" si="1"/>
        <v>2.5</v>
      </c>
      <c r="I14" s="44" t="str">
        <f t="shared" si="2"/>
        <v>ดีเยี่ยม</v>
      </c>
      <c r="J14" s="41">
        <f>'สมรรถนะที่ 2 ตัวชี้วัดข้อที่ 1'!O14</f>
        <v>3</v>
      </c>
      <c r="K14" s="41">
        <f>'สมรรถนะที่ 2 ตัวชี้วัดข้อที 2'!O14</f>
        <v>2.6666666666666665</v>
      </c>
      <c r="L14" s="42">
        <f t="shared" si="3"/>
        <v>5.6666666666666661</v>
      </c>
      <c r="M14" s="43">
        <f t="shared" si="4"/>
        <v>2.833333333333333</v>
      </c>
      <c r="N14" s="44" t="str">
        <f t="shared" si="5"/>
        <v>ดีเยี่ยม</v>
      </c>
      <c r="O14" s="41">
        <f>'สมรรถนะที่ 3 ตัวชี้วัดข้อที 1'!Q14</f>
        <v>2.5</v>
      </c>
      <c r="P14" s="41">
        <f>'สมรรถนะที่ 3 ตัวชี้วัดข้อที 2'!K14</f>
        <v>3</v>
      </c>
      <c r="Q14" s="42">
        <f t="shared" si="6"/>
        <v>5.5</v>
      </c>
      <c r="R14" s="43">
        <f t="shared" si="7"/>
        <v>2.75</v>
      </c>
      <c r="S14" s="44" t="str">
        <f t="shared" si="8"/>
        <v>ดีเยี่ยม</v>
      </c>
      <c r="T14" s="41">
        <f>'สมรรถนะที่ 4 ตัวชี้วัดข้อที 1'!K14</f>
        <v>3</v>
      </c>
      <c r="U14" s="41">
        <f>'สมรรถนะที่ 4 ตัวชี้วัดข้อที 2'!O14</f>
        <v>3</v>
      </c>
      <c r="V14" s="41">
        <f>'สมรรถนะที่ 4 ตัวชี้วัดข้อที 3'!O14</f>
        <v>3</v>
      </c>
      <c r="W14" s="41">
        <f>'สมรรถนะที่ 4 ตัวชี้วัดข้อที 4'!K14</f>
        <v>3</v>
      </c>
      <c r="X14" s="41">
        <f>'สมรรถนะที่ 4 ตัวชี้วัดข้อที 5'!M14</f>
        <v>3</v>
      </c>
      <c r="Y14" s="41">
        <f>'สมรรถนะที่ 4 ตัวชี้วัดข้อที 6'!M14</f>
        <v>3</v>
      </c>
      <c r="Z14" s="42">
        <f t="shared" si="9"/>
        <v>18</v>
      </c>
      <c r="AA14" s="43">
        <f t="shared" si="10"/>
        <v>3</v>
      </c>
      <c r="AB14" s="44" t="str">
        <f t="shared" si="11"/>
        <v>ดีเยี่ยม</v>
      </c>
      <c r="AC14" s="41">
        <f>'สมรรถนะที่ 5 ตัวชี้วัดข้อที 1'!Q14</f>
        <v>2.5</v>
      </c>
      <c r="AD14" s="41">
        <f>'สมรรถนะที่ 5 ตัวชี้วัดข้อที 2'!Q14</f>
        <v>2.25</v>
      </c>
      <c r="AE14" s="42">
        <f t="shared" si="12"/>
        <v>4.75</v>
      </c>
      <c r="AF14" s="43">
        <f t="shared" si="13"/>
        <v>2.375</v>
      </c>
      <c r="AG14" s="44" t="str">
        <f t="shared" si="14"/>
        <v>ดี</v>
      </c>
      <c r="AH14" s="82">
        <f t="shared" si="15"/>
        <v>43.916666666666664</v>
      </c>
      <c r="AI14" s="83">
        <f t="shared" si="16"/>
        <v>2.6916666666666664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เด็กชายธีรเดช ผลวัฒน์</v>
      </c>
      <c r="C15" s="41">
        <f>'สมรรถนะที่ 1 ตัวชี้วัดข้อที่ 1'!Q15</f>
        <v>1.5</v>
      </c>
      <c r="D15" s="41">
        <f>'สมรรถนะที่ 1 ตัวชี้วัดข้อที่ 2'!M15</f>
        <v>3</v>
      </c>
      <c r="E15" s="41">
        <f>'สมรรถนะที่ 1 ตัวชี้วัดข้อที่ 3'!M15</f>
        <v>3</v>
      </c>
      <c r="F15" s="41">
        <f>'สมรรถนะที่ 1 ตัวชี้วัดข้อที่ 4'!K15</f>
        <v>3</v>
      </c>
      <c r="G15" s="42">
        <f t="shared" si="0"/>
        <v>10.5</v>
      </c>
      <c r="H15" s="43">
        <f t="shared" si="1"/>
        <v>2.625</v>
      </c>
      <c r="I15" s="44" t="str">
        <f t="shared" si="2"/>
        <v>ดีเยี่ยม</v>
      </c>
      <c r="J15" s="41">
        <f>'สมรรถนะที่ 2 ตัวชี้วัดข้อที่ 1'!O15</f>
        <v>3</v>
      </c>
      <c r="K15" s="41">
        <f>'สมรรถนะที่ 2 ตัวชี้วัดข้อที 2'!O15</f>
        <v>3</v>
      </c>
      <c r="L15" s="42">
        <f t="shared" si="3"/>
        <v>6</v>
      </c>
      <c r="M15" s="43">
        <f t="shared" si="4"/>
        <v>3</v>
      </c>
      <c r="N15" s="44" t="str">
        <f t="shared" si="5"/>
        <v>ดีเยี่ยม</v>
      </c>
      <c r="O15" s="41">
        <f>'สมรรถนะที่ 3 ตัวชี้วัดข้อที 1'!Q15</f>
        <v>2.5</v>
      </c>
      <c r="P15" s="41">
        <f>'สมรรถนะที่ 3 ตัวชี้วัดข้อที 2'!K15</f>
        <v>3</v>
      </c>
      <c r="Q15" s="42">
        <f t="shared" si="6"/>
        <v>5.5</v>
      </c>
      <c r="R15" s="43">
        <f t="shared" si="7"/>
        <v>2.75</v>
      </c>
      <c r="S15" s="44" t="str">
        <f t="shared" si="8"/>
        <v>ดีเยี่ยม</v>
      </c>
      <c r="T15" s="41">
        <f>'สมรรถนะที่ 4 ตัวชี้วัดข้อที 1'!K15</f>
        <v>3</v>
      </c>
      <c r="U15" s="41">
        <f>'สมรรถนะที่ 4 ตัวชี้วัดข้อที 2'!O15</f>
        <v>3</v>
      </c>
      <c r="V15" s="41">
        <f>'สมรรถนะที่ 4 ตัวชี้วัดข้อที 3'!O15</f>
        <v>3</v>
      </c>
      <c r="W15" s="41">
        <f>'สมรรถนะที่ 4 ตัวชี้วัดข้อที 4'!K15</f>
        <v>3</v>
      </c>
      <c r="X15" s="41">
        <f>'สมรรถนะที่ 4 ตัวชี้วัดข้อที 5'!M15</f>
        <v>3</v>
      </c>
      <c r="Y15" s="41">
        <f>'สมรรถนะที่ 4 ตัวชี้วัดข้อที 6'!M15</f>
        <v>3</v>
      </c>
      <c r="Z15" s="42">
        <f t="shared" si="9"/>
        <v>18</v>
      </c>
      <c r="AA15" s="43">
        <f t="shared" si="10"/>
        <v>3</v>
      </c>
      <c r="AB15" s="44" t="str">
        <f t="shared" si="11"/>
        <v>ดีเยี่ยม</v>
      </c>
      <c r="AC15" s="41">
        <f>'สมรรถนะที่ 5 ตัวชี้วัดข้อที 1'!Q15</f>
        <v>2.5</v>
      </c>
      <c r="AD15" s="41">
        <f>'สมรรถนะที่ 5 ตัวชี้วัดข้อที 2'!Q15</f>
        <v>2.25</v>
      </c>
      <c r="AE15" s="42">
        <f t="shared" si="12"/>
        <v>4.75</v>
      </c>
      <c r="AF15" s="43">
        <f t="shared" si="13"/>
        <v>2.375</v>
      </c>
      <c r="AG15" s="44" t="str">
        <f t="shared" si="14"/>
        <v>ดี</v>
      </c>
      <c r="AH15" s="82">
        <f t="shared" si="15"/>
        <v>44.75</v>
      </c>
      <c r="AI15" s="83">
        <f t="shared" si="16"/>
        <v>2.75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เด็กชายนฤบดินทร์  เนาว์ประโคน</v>
      </c>
      <c r="C16" s="41">
        <f>'สมรรถนะที่ 1 ตัวชี้วัดข้อที่ 1'!Q16</f>
        <v>0.75</v>
      </c>
      <c r="D16" s="41">
        <f>'สมรรถนะที่ 1 ตัวชี้วัดข้อที่ 2'!M16</f>
        <v>3</v>
      </c>
      <c r="E16" s="41">
        <f>'สมรรถนะที่ 1 ตัวชี้วัดข้อที่ 3'!M16</f>
        <v>3</v>
      </c>
      <c r="F16" s="41">
        <f>'สมรรถนะที่ 1 ตัวชี้วัดข้อที่ 4'!K16</f>
        <v>3</v>
      </c>
      <c r="G16" s="42">
        <f t="shared" si="0"/>
        <v>9.75</v>
      </c>
      <c r="H16" s="43">
        <f t="shared" si="1"/>
        <v>2.4375</v>
      </c>
      <c r="I16" s="44" t="str">
        <f t="shared" si="2"/>
        <v>ดี</v>
      </c>
      <c r="J16" s="41">
        <f>'สมรรถนะที่ 2 ตัวชี้วัดข้อที่ 1'!O16</f>
        <v>3</v>
      </c>
      <c r="K16" s="41">
        <f>'สมรรถนะที่ 2 ตัวชี้วัดข้อที 2'!O16</f>
        <v>3</v>
      </c>
      <c r="L16" s="42">
        <f t="shared" si="3"/>
        <v>6</v>
      </c>
      <c r="M16" s="43">
        <f t="shared" si="4"/>
        <v>3</v>
      </c>
      <c r="N16" s="44" t="str">
        <f t="shared" si="5"/>
        <v>ดีเยี่ยม</v>
      </c>
      <c r="O16" s="41">
        <f>'สมรรถนะที่ 3 ตัวชี้วัดข้อที 1'!Q16</f>
        <v>2.25</v>
      </c>
      <c r="P16" s="41">
        <f>'สมรรถนะที่ 3 ตัวชี้วัดข้อที 2'!K16</f>
        <v>3</v>
      </c>
      <c r="Q16" s="42">
        <f t="shared" si="6"/>
        <v>5.25</v>
      </c>
      <c r="R16" s="43">
        <f t="shared" si="7"/>
        <v>2.625</v>
      </c>
      <c r="S16" s="44" t="str">
        <f t="shared" si="8"/>
        <v>ดีเยี่ยม</v>
      </c>
      <c r="T16" s="41">
        <f>'สมรรถนะที่ 4 ตัวชี้วัดข้อที 1'!K16</f>
        <v>3</v>
      </c>
      <c r="U16" s="41">
        <f>'สมรรถนะที่ 4 ตัวชี้วัดข้อที 2'!O16</f>
        <v>3</v>
      </c>
      <c r="V16" s="41">
        <f>'สมรรถนะที่ 4 ตัวชี้วัดข้อที 3'!O16</f>
        <v>3</v>
      </c>
      <c r="W16" s="41">
        <f>'สมรรถนะที่ 4 ตัวชี้วัดข้อที 4'!K16</f>
        <v>3</v>
      </c>
      <c r="X16" s="41">
        <f>'สมรรถนะที่ 4 ตัวชี้วัดข้อที 5'!M16</f>
        <v>3</v>
      </c>
      <c r="Y16" s="41">
        <f>'สมรรถนะที่ 4 ตัวชี้วัดข้อที 6'!M16</f>
        <v>3</v>
      </c>
      <c r="Z16" s="42">
        <f t="shared" si="9"/>
        <v>18</v>
      </c>
      <c r="AA16" s="43">
        <f t="shared" si="10"/>
        <v>3</v>
      </c>
      <c r="AB16" s="44" t="str">
        <f t="shared" si="11"/>
        <v>ดีเยี่ยม</v>
      </c>
      <c r="AC16" s="41">
        <f>'สมรรถนะที่ 5 ตัวชี้วัดข้อที 1'!Q16</f>
        <v>2.5</v>
      </c>
      <c r="AD16" s="41">
        <f>'สมรรถนะที่ 5 ตัวชี้วัดข้อที 2'!Q16</f>
        <v>2.25</v>
      </c>
      <c r="AE16" s="42">
        <f t="shared" si="12"/>
        <v>4.75</v>
      </c>
      <c r="AF16" s="43">
        <f t="shared" si="13"/>
        <v>2.375</v>
      </c>
      <c r="AG16" s="44" t="str">
        <f t="shared" si="14"/>
        <v>ดี</v>
      </c>
      <c r="AH16" s="82">
        <f t="shared" si="15"/>
        <v>43.75</v>
      </c>
      <c r="AI16" s="83">
        <f t="shared" si="16"/>
        <v>2.6875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เด็กชายสิริชัย  หนูแก้ว</v>
      </c>
      <c r="C17" s="41">
        <f>'สมรรถนะที่ 1 ตัวชี้วัดข้อที่ 1'!Q17</f>
        <v>0.75</v>
      </c>
      <c r="D17" s="41">
        <f>'สมรรถนะที่ 1 ตัวชี้วัดข้อที่ 2'!M17</f>
        <v>0</v>
      </c>
      <c r="E17" s="41">
        <f>'สมรรถนะที่ 1 ตัวชี้วัดข้อที่ 3'!M17</f>
        <v>3</v>
      </c>
      <c r="F17" s="41">
        <f>'สมรรถนะที่ 1 ตัวชี้วัดข้อที่ 4'!K17</f>
        <v>3</v>
      </c>
      <c r="G17" s="42">
        <f t="shared" si="0"/>
        <v>6.75</v>
      </c>
      <c r="H17" s="43">
        <f t="shared" si="1"/>
        <v>1.6875</v>
      </c>
      <c r="I17" s="44" t="str">
        <f t="shared" si="2"/>
        <v>ดี</v>
      </c>
      <c r="J17" s="41">
        <f>'สมรรถนะที่ 2 ตัวชี้วัดข้อที่ 1'!O17</f>
        <v>1.3333333333333333</v>
      </c>
      <c r="K17" s="41">
        <f>'สมรรถนะที่ 2 ตัวชี้วัดข้อที 2'!O17</f>
        <v>1.3333333333333333</v>
      </c>
      <c r="L17" s="42">
        <f t="shared" si="3"/>
        <v>2.6666666666666665</v>
      </c>
      <c r="M17" s="43">
        <f t="shared" si="4"/>
        <v>1.3333333333333333</v>
      </c>
      <c r="N17" s="44" t="str">
        <f t="shared" si="5"/>
        <v>ผ่านเกณฑ์</v>
      </c>
      <c r="O17" s="41">
        <f>'สมรรถนะที่ 3 ตัวชี้วัดข้อที 1'!Q17</f>
        <v>1.25</v>
      </c>
      <c r="P17" s="41">
        <f>'สมรรถนะที่ 3 ตัวชี้วัดข้อที 2'!K17</f>
        <v>2</v>
      </c>
      <c r="Q17" s="42">
        <f t="shared" si="6"/>
        <v>3.25</v>
      </c>
      <c r="R17" s="43">
        <f t="shared" si="7"/>
        <v>1.625</v>
      </c>
      <c r="S17" s="44" t="str">
        <f t="shared" si="8"/>
        <v>ดี</v>
      </c>
      <c r="T17" s="41">
        <f>'สมรรถนะที่ 4 ตัวชี้วัดข้อที 1'!K17</f>
        <v>2</v>
      </c>
      <c r="U17" s="41">
        <f>'สมรรถนะที่ 4 ตัวชี้วัดข้อที 2'!O17</f>
        <v>2</v>
      </c>
      <c r="V17" s="41">
        <f>'สมรรถนะที่ 4 ตัวชี้วัดข้อที 3'!O17</f>
        <v>2.6666666666666665</v>
      </c>
      <c r="W17" s="41">
        <f>'สมรรถนะที่ 4 ตัวชี้วัดข้อที 4'!K17</f>
        <v>1</v>
      </c>
      <c r="X17" s="41">
        <f>'สมรรถนะที่ 4 ตัวชี้วัดข้อที 5'!M17</f>
        <v>2.5</v>
      </c>
      <c r="Y17" s="41">
        <f>'สมรรถนะที่ 4 ตัวชี้วัดข้อที 6'!M17</f>
        <v>2</v>
      </c>
      <c r="Z17" s="42">
        <f t="shared" si="9"/>
        <v>12.166666666666666</v>
      </c>
      <c r="AA17" s="43">
        <f t="shared" si="10"/>
        <v>2.0277777777777777</v>
      </c>
      <c r="AB17" s="44" t="str">
        <f t="shared" si="11"/>
        <v>ดี</v>
      </c>
      <c r="AC17" s="41">
        <f>'สมรรถนะที่ 5 ตัวชี้วัดข้อที 1'!Q17</f>
        <v>1.5</v>
      </c>
      <c r="AD17" s="41">
        <f>'สมรรถนะที่ 5 ตัวชี้วัดข้อที 2'!Q17</f>
        <v>1.75</v>
      </c>
      <c r="AE17" s="42">
        <f t="shared" si="12"/>
        <v>3.25</v>
      </c>
      <c r="AF17" s="43">
        <f t="shared" si="13"/>
        <v>1.625</v>
      </c>
      <c r="AG17" s="44" t="str">
        <f t="shared" si="14"/>
        <v>ดี</v>
      </c>
      <c r="AH17" s="82">
        <f t="shared" si="15"/>
        <v>28.083333333333332</v>
      </c>
      <c r="AI17" s="83">
        <f t="shared" si="16"/>
        <v>1.6597222222222221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เด็กชายสิริโชค หนูแก้ว</v>
      </c>
      <c r="C18" s="41">
        <f>'สมรรถนะที่ 1 ตัวชี้วัดข้อที่ 1'!Q18</f>
        <v>0.75</v>
      </c>
      <c r="D18" s="41">
        <f>'สมรรถนะที่ 1 ตัวชี้วัดข้อที่ 2'!M18</f>
        <v>3</v>
      </c>
      <c r="E18" s="41">
        <f>'สมรรถนะที่ 1 ตัวชี้วัดข้อที่ 3'!M18</f>
        <v>3</v>
      </c>
      <c r="F18" s="41">
        <f>'สมรรถนะที่ 1 ตัวชี้วัดข้อที่ 4'!K18</f>
        <v>3</v>
      </c>
      <c r="G18" s="42">
        <f t="shared" si="0"/>
        <v>9.75</v>
      </c>
      <c r="H18" s="43">
        <f t="shared" si="1"/>
        <v>2.4375</v>
      </c>
      <c r="I18" s="44" t="str">
        <f t="shared" si="2"/>
        <v>ดี</v>
      </c>
      <c r="J18" s="41">
        <f>'สมรรถนะที่ 2 ตัวชี้วัดข้อที่ 1'!O18</f>
        <v>1</v>
      </c>
      <c r="K18" s="41">
        <f>'สมรรถนะที่ 2 ตัวชี้วัดข้อที 2'!O18</f>
        <v>1.3333333333333333</v>
      </c>
      <c r="L18" s="42">
        <f t="shared" si="3"/>
        <v>2.333333333333333</v>
      </c>
      <c r="M18" s="43">
        <f t="shared" si="4"/>
        <v>1.1666666666666665</v>
      </c>
      <c r="N18" s="44" t="str">
        <f t="shared" si="5"/>
        <v>ผ่านเกณฑ์</v>
      </c>
      <c r="O18" s="41">
        <f>'สมรรถนะที่ 3 ตัวชี้วัดข้อที 1'!Q18</f>
        <v>1.25</v>
      </c>
      <c r="P18" s="41">
        <f>'สมรรถนะที่ 3 ตัวชี้วัดข้อที 2'!K18</f>
        <v>2</v>
      </c>
      <c r="Q18" s="42">
        <f t="shared" si="6"/>
        <v>3.25</v>
      </c>
      <c r="R18" s="43">
        <f t="shared" si="7"/>
        <v>1.625</v>
      </c>
      <c r="S18" s="44" t="str">
        <f t="shared" si="8"/>
        <v>ดี</v>
      </c>
      <c r="T18" s="41">
        <f>'สมรรถนะที่ 4 ตัวชี้วัดข้อที 1'!K18</f>
        <v>2</v>
      </c>
      <c r="U18" s="41">
        <f>'สมรรถนะที่ 4 ตัวชี้วัดข้อที 2'!O18</f>
        <v>1</v>
      </c>
      <c r="V18" s="41">
        <f>'สมรรถนะที่ 4 ตัวชี้วัดข้อที 3'!O18</f>
        <v>2.6666666666666665</v>
      </c>
      <c r="W18" s="41">
        <f>'สมรรถนะที่ 4 ตัวชี้วัดข้อที 4'!K18</f>
        <v>1</v>
      </c>
      <c r="X18" s="41">
        <f>'สมรรถนะที่ 4 ตัวชี้วัดข้อที 5'!M18</f>
        <v>2.5</v>
      </c>
      <c r="Y18" s="41">
        <f>'สมรรถนะที่ 4 ตัวชี้วัดข้อที 6'!M18</f>
        <v>2</v>
      </c>
      <c r="Z18" s="42">
        <f t="shared" si="9"/>
        <v>11.166666666666666</v>
      </c>
      <c r="AA18" s="43">
        <f t="shared" si="10"/>
        <v>1.8611111111111109</v>
      </c>
      <c r="AB18" s="44" t="str">
        <f t="shared" si="11"/>
        <v>ดี</v>
      </c>
      <c r="AC18" s="41">
        <f>'สมรรถนะที่ 5 ตัวชี้วัดข้อที 1'!Q18</f>
        <v>1.25</v>
      </c>
      <c r="AD18" s="41">
        <f>'สมรรถนะที่ 5 ตัวชี้วัดข้อที 2'!Q18</f>
        <v>1.25</v>
      </c>
      <c r="AE18" s="42">
        <f t="shared" si="12"/>
        <v>2.5</v>
      </c>
      <c r="AF18" s="43">
        <f t="shared" si="13"/>
        <v>1.25</v>
      </c>
      <c r="AG18" s="44" t="str">
        <f t="shared" si="14"/>
        <v>ผ่านเกณฑ์</v>
      </c>
      <c r="AH18" s="82">
        <f t="shared" si="15"/>
        <v>29</v>
      </c>
      <c r="AI18" s="83">
        <f t="shared" si="16"/>
        <v>1.6680555555555554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เด็กชายอุ้มบุญ  ต่างครบุรี</v>
      </c>
      <c r="C19" s="41">
        <f>'สมรรถนะที่ 1 ตัวชี้วัดข้อที่ 1'!Q19</f>
        <v>0.75</v>
      </c>
      <c r="D19" s="41">
        <f>'สมรรถนะที่ 1 ตัวชี้วัดข้อที่ 2'!M19</f>
        <v>3</v>
      </c>
      <c r="E19" s="41">
        <f>'สมรรถนะที่ 1 ตัวชี้วัดข้อที่ 3'!M19</f>
        <v>2.5</v>
      </c>
      <c r="F19" s="41">
        <f>'สมรรถนะที่ 1 ตัวชี้วัดข้อที่ 4'!K19</f>
        <v>3</v>
      </c>
      <c r="G19" s="42">
        <f t="shared" si="0"/>
        <v>9.25</v>
      </c>
      <c r="H19" s="43">
        <f t="shared" si="1"/>
        <v>2.3125</v>
      </c>
      <c r="I19" s="44" t="str">
        <f t="shared" si="2"/>
        <v>ดี</v>
      </c>
      <c r="J19" s="41">
        <f>'สมรรถนะที่ 2 ตัวชี้วัดข้อที่ 1'!O19</f>
        <v>1.3333333333333333</v>
      </c>
      <c r="K19" s="41">
        <f>'สมรรถนะที่ 2 ตัวชี้วัดข้อที 2'!O19</f>
        <v>1</v>
      </c>
      <c r="L19" s="42">
        <f t="shared" si="3"/>
        <v>2.333333333333333</v>
      </c>
      <c r="M19" s="43">
        <f t="shared" si="4"/>
        <v>1.1666666666666665</v>
      </c>
      <c r="N19" s="44" t="str">
        <f t="shared" si="5"/>
        <v>ผ่านเกณฑ์</v>
      </c>
      <c r="O19" s="41">
        <f>'สมรรถนะที่ 3 ตัวชี้วัดข้อที 1'!Q19</f>
        <v>1.25</v>
      </c>
      <c r="P19" s="41">
        <f>'สมรรถนะที่ 3 ตัวชี้วัดข้อที 2'!K19</f>
        <v>1</v>
      </c>
      <c r="Q19" s="42">
        <f t="shared" si="6"/>
        <v>2.25</v>
      </c>
      <c r="R19" s="43">
        <f t="shared" si="7"/>
        <v>1.125</v>
      </c>
      <c r="S19" s="44" t="str">
        <f t="shared" si="8"/>
        <v>ผ่านเกณฑ์</v>
      </c>
      <c r="T19" s="41">
        <f>'สมรรถนะที่ 4 ตัวชี้วัดข้อที 1'!K19</f>
        <v>1</v>
      </c>
      <c r="U19" s="41">
        <f>'สมรรถนะที่ 4 ตัวชี้วัดข้อที 2'!O19</f>
        <v>1.3333333333333333</v>
      </c>
      <c r="V19" s="41">
        <f>'สมรรถนะที่ 4 ตัวชี้วัดข้อที 3'!O19</f>
        <v>2.3333333333333335</v>
      </c>
      <c r="W19" s="41">
        <f>'สมรรถนะที่ 4 ตัวชี้วัดข้อที 4'!K19</f>
        <v>1</v>
      </c>
      <c r="X19" s="41">
        <f>'สมรรถนะที่ 4 ตัวชี้วัดข้อที 5'!M19</f>
        <v>2.5</v>
      </c>
      <c r="Y19" s="41">
        <f>'สมรรถนะที่ 4 ตัวชี้วัดข้อที 6'!M19</f>
        <v>2</v>
      </c>
      <c r="Z19" s="42">
        <f t="shared" si="9"/>
        <v>10.166666666666666</v>
      </c>
      <c r="AA19" s="43">
        <f t="shared" si="10"/>
        <v>1.6944444444444444</v>
      </c>
      <c r="AB19" s="44" t="str">
        <f t="shared" si="11"/>
        <v>ดี</v>
      </c>
      <c r="AC19" s="41">
        <f>'สมรรถนะที่ 5 ตัวชี้วัดข้อที 1'!Q19</f>
        <v>1.5</v>
      </c>
      <c r="AD19" s="41">
        <f>'สมรรถนะที่ 5 ตัวชี้วัดข้อที 2'!Q19</f>
        <v>1.25</v>
      </c>
      <c r="AE19" s="42">
        <f t="shared" si="12"/>
        <v>2.75</v>
      </c>
      <c r="AF19" s="43">
        <f t="shared" si="13"/>
        <v>1.375</v>
      </c>
      <c r="AG19" s="44" t="str">
        <f t="shared" si="14"/>
        <v>ผ่านเกณฑ์</v>
      </c>
      <c r="AH19" s="82">
        <f t="shared" si="15"/>
        <v>26.75</v>
      </c>
      <c r="AI19" s="83">
        <f t="shared" si="16"/>
        <v>1.5347222222222221</v>
      </c>
      <c r="AJ19" s="84" t="str">
        <f t="shared" si="17"/>
        <v>ดี</v>
      </c>
    </row>
    <row r="20" spans="1:36" x14ac:dyDescent="0.55000000000000004">
      <c r="A20" s="39">
        <v>9</v>
      </c>
      <c r="B20" s="40" t="str">
        <f>ข้อมูลนักเรียน!B13</f>
        <v>เด็กหญิงรัชนีกร ชำนาญจิตร</v>
      </c>
      <c r="C20" s="41">
        <f>'สมรรถนะที่ 1 ตัวชี้วัดข้อที่ 1'!Q20</f>
        <v>1.25</v>
      </c>
      <c r="D20" s="41">
        <f>'สมรรถนะที่ 1 ตัวชี้วัดข้อที่ 2'!M20</f>
        <v>0</v>
      </c>
      <c r="E20" s="41">
        <f>'สมรรถนะที่ 1 ตัวชี้วัดข้อที่ 3'!M20</f>
        <v>2</v>
      </c>
      <c r="F20" s="41">
        <f>'สมรรถนะที่ 1 ตัวชี้วัดข้อที่ 4'!K20</f>
        <v>3</v>
      </c>
      <c r="G20" s="42">
        <f t="shared" si="0"/>
        <v>6.25</v>
      </c>
      <c r="H20" s="43">
        <f t="shared" si="1"/>
        <v>1.5625</v>
      </c>
      <c r="I20" s="44" t="str">
        <f t="shared" si="2"/>
        <v>ดี</v>
      </c>
      <c r="J20" s="41">
        <f>'สมรรถนะที่ 2 ตัวชี้วัดข้อที่ 1'!O20</f>
        <v>1.3333333333333333</v>
      </c>
      <c r="K20" s="41">
        <f>'สมรรถนะที่ 2 ตัวชี้วัดข้อที 2'!O20</f>
        <v>1.3333333333333333</v>
      </c>
      <c r="L20" s="42">
        <f t="shared" si="3"/>
        <v>2.6666666666666665</v>
      </c>
      <c r="M20" s="43">
        <f t="shared" si="4"/>
        <v>1.3333333333333333</v>
      </c>
      <c r="N20" s="44" t="str">
        <f t="shared" si="5"/>
        <v>ผ่านเกณฑ์</v>
      </c>
      <c r="O20" s="41">
        <f>'สมรรถนะที่ 3 ตัวชี้วัดข้อที 1'!Q20</f>
        <v>1.25</v>
      </c>
      <c r="P20" s="41">
        <f>'สมรรถนะที่ 3 ตัวชี้วัดข้อที 2'!K20</f>
        <v>3</v>
      </c>
      <c r="Q20" s="42">
        <f t="shared" si="6"/>
        <v>4.25</v>
      </c>
      <c r="R20" s="43">
        <f t="shared" si="7"/>
        <v>2.125</v>
      </c>
      <c r="S20" s="44" t="str">
        <f t="shared" si="8"/>
        <v>ดี</v>
      </c>
      <c r="T20" s="41">
        <f>'สมรรถนะที่ 4 ตัวชี้วัดข้อที 1'!K20</f>
        <v>2</v>
      </c>
      <c r="U20" s="41">
        <f>'สมรรถนะที่ 4 ตัวชี้วัดข้อที 2'!O20</f>
        <v>1.3333333333333333</v>
      </c>
      <c r="V20" s="41">
        <f>'สมรรถนะที่ 4 ตัวชี้วัดข้อที 3'!O20</f>
        <v>2.6666666666666665</v>
      </c>
      <c r="W20" s="41">
        <f>'สมรรถนะที่ 4 ตัวชี้วัดข้อที 4'!K20</f>
        <v>1</v>
      </c>
      <c r="X20" s="41">
        <f>'สมรรถนะที่ 4 ตัวชี้วัดข้อที 5'!M20</f>
        <v>2.5</v>
      </c>
      <c r="Y20" s="41">
        <f>'สมรรถนะที่ 4 ตัวชี้วัดข้อที 6'!M20</f>
        <v>2</v>
      </c>
      <c r="Z20" s="42">
        <f t="shared" si="9"/>
        <v>11.5</v>
      </c>
      <c r="AA20" s="43">
        <f t="shared" si="10"/>
        <v>1.9166666666666667</v>
      </c>
      <c r="AB20" s="44" t="str">
        <f t="shared" si="11"/>
        <v>ดี</v>
      </c>
      <c r="AC20" s="41">
        <f>'สมรรถนะที่ 5 ตัวชี้วัดข้อที 1'!Q20</f>
        <v>1.25</v>
      </c>
      <c r="AD20" s="41">
        <f>'สมรรถนะที่ 5 ตัวชี้วัดข้อที 2'!Q20</f>
        <v>1.25</v>
      </c>
      <c r="AE20" s="42">
        <f t="shared" si="12"/>
        <v>2.5</v>
      </c>
      <c r="AF20" s="43">
        <f t="shared" si="13"/>
        <v>1.25</v>
      </c>
      <c r="AG20" s="44" t="str">
        <f t="shared" si="14"/>
        <v>ผ่านเกณฑ์</v>
      </c>
      <c r="AH20" s="82">
        <f t="shared" si="15"/>
        <v>27.166666666666664</v>
      </c>
      <c r="AI20" s="83">
        <f t="shared" si="16"/>
        <v>1.6375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เด็กหญิงวชิรญาณ์ สระกระโทก</v>
      </c>
      <c r="C21" s="41">
        <f>'สมรรถนะที่ 1 ตัวชี้วัดข้อที่ 1'!Q21</f>
        <v>1.25</v>
      </c>
      <c r="D21" s="41">
        <f>'สมรรถนะที่ 1 ตัวชี้วัดข้อที่ 2'!M21</f>
        <v>3</v>
      </c>
      <c r="E21" s="41">
        <f>'สมรรถนะที่ 1 ตัวชี้วัดข้อที่ 3'!M21</f>
        <v>1</v>
      </c>
      <c r="F21" s="41">
        <f>'สมรรถนะที่ 1 ตัวชี้วัดข้อที่ 4'!K21</f>
        <v>3</v>
      </c>
      <c r="G21" s="42">
        <f t="shared" si="0"/>
        <v>8.25</v>
      </c>
      <c r="H21" s="43">
        <f t="shared" si="1"/>
        <v>2.0625</v>
      </c>
      <c r="I21" s="44" t="str">
        <f t="shared" si="2"/>
        <v>ดี</v>
      </c>
      <c r="J21" s="41">
        <f>'สมรรถนะที่ 2 ตัวชี้วัดข้อที่ 1'!O21</f>
        <v>2</v>
      </c>
      <c r="K21" s="41">
        <f>'สมรรถนะที่ 2 ตัวชี้วัดข้อที 2'!O21</f>
        <v>2</v>
      </c>
      <c r="L21" s="42">
        <f t="shared" si="3"/>
        <v>4</v>
      </c>
      <c r="M21" s="43">
        <f t="shared" si="4"/>
        <v>2</v>
      </c>
      <c r="N21" s="44" t="str">
        <f t="shared" si="5"/>
        <v>ดี</v>
      </c>
      <c r="O21" s="41">
        <f>'สมรรถนะที่ 3 ตัวชี้วัดข้อที 1'!Q21</f>
        <v>2.5</v>
      </c>
      <c r="P21" s="41">
        <f>'สมรรถนะที่ 3 ตัวชี้วัดข้อที 2'!K21</f>
        <v>3</v>
      </c>
      <c r="Q21" s="42">
        <f t="shared" si="6"/>
        <v>5.5</v>
      </c>
      <c r="R21" s="43">
        <f t="shared" si="7"/>
        <v>2.75</v>
      </c>
      <c r="S21" s="44" t="str">
        <f t="shared" si="8"/>
        <v>ดีเยี่ยม</v>
      </c>
      <c r="T21" s="41">
        <f>'สมรรถนะที่ 4 ตัวชี้วัดข้อที 1'!K21</f>
        <v>3</v>
      </c>
      <c r="U21" s="41">
        <f>'สมรรถนะที่ 4 ตัวชี้วัดข้อที 2'!O21</f>
        <v>1.6666666666666667</v>
      </c>
      <c r="V21" s="41">
        <f>'สมรรถนะที่ 4 ตัวชี้วัดข้อที 3'!O21</f>
        <v>2.6666666666666665</v>
      </c>
      <c r="W21" s="41">
        <f>'สมรรถนะที่ 4 ตัวชี้วัดข้อที 4'!K21</f>
        <v>3</v>
      </c>
      <c r="X21" s="41">
        <f>'สมรรถนะที่ 4 ตัวชี้วัดข้อที 5'!M21</f>
        <v>2.5</v>
      </c>
      <c r="Y21" s="41">
        <f>'สมรรถนะที่ 4 ตัวชี้วัดข้อที 6'!M21</f>
        <v>2</v>
      </c>
      <c r="Z21" s="42">
        <f t="shared" si="9"/>
        <v>14.833333333333334</v>
      </c>
      <c r="AA21" s="43">
        <f t="shared" si="10"/>
        <v>2.4722222222222223</v>
      </c>
      <c r="AB21" s="44" t="str">
        <f t="shared" si="11"/>
        <v>ดี</v>
      </c>
      <c r="AC21" s="41">
        <f>'สมรรถนะที่ 5 ตัวชี้วัดข้อที 1'!Q21</f>
        <v>2</v>
      </c>
      <c r="AD21" s="41">
        <f>'สมรรถนะที่ 5 ตัวชี้วัดข้อที 2'!Q21</f>
        <v>1.5</v>
      </c>
      <c r="AE21" s="42">
        <f t="shared" si="12"/>
        <v>3.5</v>
      </c>
      <c r="AF21" s="43">
        <f t="shared" si="13"/>
        <v>1.75</v>
      </c>
      <c r="AG21" s="44" t="str">
        <f t="shared" si="14"/>
        <v>ดี</v>
      </c>
      <c r="AH21" s="82">
        <f t="shared" si="15"/>
        <v>36.083333333333336</v>
      </c>
      <c r="AI21" s="83">
        <f t="shared" si="16"/>
        <v>2.2069444444444444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เด็กชายศุภชัย  คำดี</v>
      </c>
      <c r="C22" s="41">
        <f>'สมรรถนะที่ 1 ตัวชี้วัดข้อที่ 1'!Q22</f>
        <v>0.75</v>
      </c>
      <c r="D22" s="41">
        <f>'สมรรถนะที่ 1 ตัวชี้วัดข้อที่ 2'!M22</f>
        <v>3</v>
      </c>
      <c r="E22" s="41">
        <f>'สมรรถนะที่ 1 ตัวชี้วัดข้อที่ 3'!M22</f>
        <v>1</v>
      </c>
      <c r="F22" s="41">
        <f>'สมรรถนะที่ 1 ตัวชี้วัดข้อที่ 4'!K22</f>
        <v>2</v>
      </c>
      <c r="G22" s="42">
        <f t="shared" si="0"/>
        <v>6.75</v>
      </c>
      <c r="H22" s="43">
        <f t="shared" si="1"/>
        <v>1.6875</v>
      </c>
      <c r="I22" s="44" t="str">
        <f t="shared" si="2"/>
        <v>ดี</v>
      </c>
      <c r="J22" s="41">
        <f>'สมรรถนะที่ 2 ตัวชี้วัดข้อที่ 1'!O22</f>
        <v>2</v>
      </c>
      <c r="K22" s="41">
        <f>'สมรรถนะที่ 2 ตัวชี้วัดข้อที 2'!O22</f>
        <v>2</v>
      </c>
      <c r="L22" s="42">
        <f t="shared" si="3"/>
        <v>4</v>
      </c>
      <c r="M22" s="43">
        <f t="shared" si="4"/>
        <v>2</v>
      </c>
      <c r="N22" s="44" t="str">
        <f t="shared" si="5"/>
        <v>ดี</v>
      </c>
      <c r="O22" s="41">
        <f>'สมรรถนะที่ 3 ตัวชี้วัดข้อที 1'!Q22</f>
        <v>1.5</v>
      </c>
      <c r="P22" s="41">
        <f>'สมรรถนะที่ 3 ตัวชี้วัดข้อที 2'!K22</f>
        <v>2</v>
      </c>
      <c r="Q22" s="42">
        <f t="shared" si="6"/>
        <v>3.5</v>
      </c>
      <c r="R22" s="43">
        <f t="shared" si="7"/>
        <v>1.75</v>
      </c>
      <c r="S22" s="44" t="str">
        <f t="shared" si="8"/>
        <v>ดี</v>
      </c>
      <c r="T22" s="41">
        <f>'สมรรถนะที่ 4 ตัวชี้วัดข้อที 1'!K22</f>
        <v>2</v>
      </c>
      <c r="U22" s="41">
        <f>'สมรรถนะที่ 4 ตัวชี้วัดข้อที 2'!O22</f>
        <v>1.3333333333333333</v>
      </c>
      <c r="V22" s="41">
        <f>'สมรรถนะที่ 4 ตัวชี้วัดข้อที 3'!O22</f>
        <v>2.6666666666666665</v>
      </c>
      <c r="W22" s="41">
        <f>'สมรรถนะที่ 4 ตัวชี้วัดข้อที 4'!K22</f>
        <v>2</v>
      </c>
      <c r="X22" s="41">
        <f>'สมรรถนะที่ 4 ตัวชี้วัดข้อที 5'!M22</f>
        <v>2.5</v>
      </c>
      <c r="Y22" s="41">
        <f>'สมรรถนะที่ 4 ตัวชี้วัดข้อที 6'!M22</f>
        <v>2</v>
      </c>
      <c r="Z22" s="42">
        <f t="shared" si="9"/>
        <v>12.5</v>
      </c>
      <c r="AA22" s="43">
        <f t="shared" si="10"/>
        <v>2.0833333333333335</v>
      </c>
      <c r="AB22" s="44" t="str">
        <f t="shared" si="11"/>
        <v>ดี</v>
      </c>
      <c r="AC22" s="41">
        <f>'สมรรถนะที่ 5 ตัวชี้วัดข้อที 1'!Q22</f>
        <v>2</v>
      </c>
      <c r="AD22" s="41">
        <f>'สมรรถนะที่ 5 ตัวชี้วัดข้อที 2'!Q22</f>
        <v>1.5</v>
      </c>
      <c r="AE22" s="42">
        <f t="shared" si="12"/>
        <v>3.5</v>
      </c>
      <c r="AF22" s="43">
        <f t="shared" si="13"/>
        <v>1.75</v>
      </c>
      <c r="AG22" s="44" t="str">
        <f t="shared" si="14"/>
        <v>ดี</v>
      </c>
      <c r="AH22" s="82">
        <f t="shared" si="15"/>
        <v>30.25</v>
      </c>
      <c r="AI22" s="83">
        <f t="shared" si="16"/>
        <v>1.8541666666666667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เด็กชายธีรพงษ์ สิงห์กระโทก</v>
      </c>
      <c r="C23" s="41">
        <f>'สมรรถนะที่ 1 ตัวชี้วัดข้อที่ 1'!Q23</f>
        <v>1.5</v>
      </c>
      <c r="D23" s="41">
        <f>'สมรรถนะที่ 1 ตัวชี้วัดข้อที่ 2'!M23</f>
        <v>0</v>
      </c>
      <c r="E23" s="41">
        <f>'สมรรถนะที่ 1 ตัวชี้วัดข้อที่ 3'!M23</f>
        <v>1</v>
      </c>
      <c r="F23" s="41">
        <f>'สมรรถนะที่ 1 ตัวชี้วัดข้อที่ 4'!K23</f>
        <v>0</v>
      </c>
      <c r="G23" s="42">
        <f t="shared" si="0"/>
        <v>2.5</v>
      </c>
      <c r="H23" s="43">
        <f t="shared" si="1"/>
        <v>0.625</v>
      </c>
      <c r="I23" s="44" t="str">
        <f t="shared" si="2"/>
        <v>ไม่ผ่านเกณฑ์</v>
      </c>
      <c r="J23" s="41">
        <f>'สมรรถนะที่ 2 ตัวชี้วัดข้อที่ 1'!O23</f>
        <v>1</v>
      </c>
      <c r="K23" s="41">
        <f>'สมรรถนะที่ 2 ตัวชี้วัดข้อที 2'!O23</f>
        <v>1</v>
      </c>
      <c r="L23" s="42">
        <f t="shared" si="3"/>
        <v>2</v>
      </c>
      <c r="M23" s="43">
        <f t="shared" si="4"/>
        <v>1</v>
      </c>
      <c r="N23" s="44" t="str">
        <f t="shared" si="5"/>
        <v>ผ่านเกณฑ์</v>
      </c>
      <c r="O23" s="41">
        <f>'สมรรถนะที่ 3 ตัวชี้วัดข้อที 1'!Q23</f>
        <v>1.25</v>
      </c>
      <c r="P23" s="41">
        <f>'สมรรถนะที่ 3 ตัวชี้วัดข้อที 2'!K23</f>
        <v>1</v>
      </c>
      <c r="Q23" s="42">
        <f t="shared" si="6"/>
        <v>2.25</v>
      </c>
      <c r="R23" s="43">
        <f t="shared" si="7"/>
        <v>1.125</v>
      </c>
      <c r="S23" s="44" t="str">
        <f t="shared" si="8"/>
        <v>ผ่านเกณฑ์</v>
      </c>
      <c r="T23" s="41">
        <f>'สมรรถนะที่ 4 ตัวชี้วัดข้อที 1'!K23</f>
        <v>1</v>
      </c>
      <c r="U23" s="41">
        <f>'สมรรถนะที่ 4 ตัวชี้วัดข้อที 2'!O23</f>
        <v>1.6666666666666667</v>
      </c>
      <c r="V23" s="41">
        <f>'สมรรถนะที่ 4 ตัวชี้วัดข้อที 3'!O23</f>
        <v>2.3333333333333335</v>
      </c>
      <c r="W23" s="41">
        <f>'สมรรถนะที่ 4 ตัวชี้วัดข้อที 4'!K23</f>
        <v>1</v>
      </c>
      <c r="X23" s="41">
        <f>'สมรรถนะที่ 4 ตัวชี้วัดข้อที 5'!M23</f>
        <v>2.5</v>
      </c>
      <c r="Y23" s="41">
        <f>'สมรรถนะที่ 4 ตัวชี้วัดข้อที 6'!M23</f>
        <v>1.5</v>
      </c>
      <c r="Z23" s="42">
        <f t="shared" si="9"/>
        <v>10</v>
      </c>
      <c r="AA23" s="43">
        <f t="shared" si="10"/>
        <v>1.6666666666666667</v>
      </c>
      <c r="AB23" s="44" t="str">
        <f t="shared" si="11"/>
        <v>ดี</v>
      </c>
      <c r="AC23" s="41">
        <f>'สมรรถนะที่ 5 ตัวชี้วัดข้อที 1'!Q23</f>
        <v>1.5</v>
      </c>
      <c r="AD23" s="41">
        <f>'สมรรถนะที่ 5 ตัวชี้วัดข้อที 2'!Q23</f>
        <v>1</v>
      </c>
      <c r="AE23" s="42">
        <f t="shared" si="12"/>
        <v>2.5</v>
      </c>
      <c r="AF23" s="43">
        <f t="shared" si="13"/>
        <v>1.25</v>
      </c>
      <c r="AG23" s="44" t="str">
        <f t="shared" si="14"/>
        <v>ผ่านเกณฑ์</v>
      </c>
      <c r="AH23" s="82">
        <f t="shared" si="15"/>
        <v>19.25</v>
      </c>
      <c r="AI23" s="83">
        <f t="shared" si="16"/>
        <v>1.1333333333333333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เด็กชายณวพล ชำนาญจิตร</v>
      </c>
      <c r="C24" s="41">
        <f>'สมรรถนะที่ 1 ตัวชี้วัดข้อที่ 1'!Q24</f>
        <v>1.5</v>
      </c>
      <c r="D24" s="41">
        <f>'สมรรถนะที่ 1 ตัวชี้วัดข้อที่ 2'!M24</f>
        <v>1.5</v>
      </c>
      <c r="E24" s="41">
        <f>'สมรรถนะที่ 1 ตัวชี้วัดข้อที่ 3'!M24</f>
        <v>0</v>
      </c>
      <c r="F24" s="41">
        <f>'สมรรถนะที่ 1 ตัวชี้วัดข้อที่ 4'!K24</f>
        <v>0</v>
      </c>
      <c r="G24" s="42">
        <f t="shared" si="0"/>
        <v>3</v>
      </c>
      <c r="H24" s="43">
        <f t="shared" si="1"/>
        <v>0.75</v>
      </c>
      <c r="I24" s="44" t="str">
        <f t="shared" si="2"/>
        <v>ไม่ผ่านเกณฑ์</v>
      </c>
      <c r="J24" s="41">
        <f>'สมรรถนะที่ 2 ตัวชี้วัดข้อที่ 1'!O24</f>
        <v>1</v>
      </c>
      <c r="K24" s="41">
        <f>'สมรรถนะที่ 2 ตัวชี้วัดข้อที 2'!O24</f>
        <v>1</v>
      </c>
      <c r="L24" s="42">
        <f t="shared" si="3"/>
        <v>2</v>
      </c>
      <c r="M24" s="43">
        <f t="shared" si="4"/>
        <v>1</v>
      </c>
      <c r="N24" s="44" t="str">
        <f t="shared" si="5"/>
        <v>ผ่านเกณฑ์</v>
      </c>
      <c r="O24" s="41">
        <f>'สมรรถนะที่ 3 ตัวชี้วัดข้อที 1'!Q24</f>
        <v>1.5</v>
      </c>
      <c r="P24" s="41">
        <f>'สมรรถนะที่ 3 ตัวชี้วัดข้อที 2'!K24</f>
        <v>1</v>
      </c>
      <c r="Q24" s="42">
        <f t="shared" si="6"/>
        <v>2.5</v>
      </c>
      <c r="R24" s="43">
        <f t="shared" si="7"/>
        <v>1.25</v>
      </c>
      <c r="S24" s="44" t="str">
        <f t="shared" si="8"/>
        <v>ผ่านเกณฑ์</v>
      </c>
      <c r="T24" s="41">
        <f>'สมรรถนะที่ 4 ตัวชี้วัดข้อที 1'!K24</f>
        <v>1</v>
      </c>
      <c r="U24" s="41">
        <f>'สมรรถนะที่ 4 ตัวชี้วัดข้อที 2'!O24</f>
        <v>2.3333333333333335</v>
      </c>
      <c r="V24" s="41">
        <f>'สมรรถนะที่ 4 ตัวชี้วัดข้อที 3'!O24</f>
        <v>1.6666666666666667</v>
      </c>
      <c r="W24" s="41">
        <f>'สมรรถนะที่ 4 ตัวชี้วัดข้อที 4'!K24</f>
        <v>1</v>
      </c>
      <c r="X24" s="41">
        <f>'สมรรถนะที่ 4 ตัวชี้วัดข้อที 5'!M24</f>
        <v>2.5</v>
      </c>
      <c r="Y24" s="41">
        <f>'สมรรถนะที่ 4 ตัวชี้วัดข้อที 6'!M24</f>
        <v>2</v>
      </c>
      <c r="Z24" s="42">
        <f t="shared" si="9"/>
        <v>10.5</v>
      </c>
      <c r="AA24" s="43">
        <f t="shared" si="10"/>
        <v>1.75</v>
      </c>
      <c r="AB24" s="44" t="str">
        <f t="shared" si="11"/>
        <v>ดี</v>
      </c>
      <c r="AC24" s="41">
        <f>'สมรรถนะที่ 5 ตัวชี้วัดข้อที 1'!Q24</f>
        <v>1.5</v>
      </c>
      <c r="AD24" s="41">
        <f>'สมรรถนะที่ 5 ตัวชี้วัดข้อที 2'!Q24</f>
        <v>1</v>
      </c>
      <c r="AE24" s="42">
        <f t="shared" si="12"/>
        <v>2.5</v>
      </c>
      <c r="AF24" s="43">
        <f t="shared" si="13"/>
        <v>1.25</v>
      </c>
      <c r="AG24" s="44" t="str">
        <f t="shared" si="14"/>
        <v>ผ่านเกณฑ์</v>
      </c>
      <c r="AH24" s="82">
        <f t="shared" si="15"/>
        <v>20.5</v>
      </c>
      <c r="AI24" s="83">
        <f t="shared" si="16"/>
        <v>1.2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เด็กหญิงจันทัปปภา เกตุดอน</v>
      </c>
      <c r="C25" s="41">
        <f>'สมรรถนะที่ 1 ตัวชี้วัดข้อที่ 1'!Q25</f>
        <v>1</v>
      </c>
      <c r="D25" s="41">
        <f>'สมรรถนะที่ 1 ตัวชี้วัดข้อที่ 2'!M25</f>
        <v>0</v>
      </c>
      <c r="E25" s="41">
        <f>'สมรรถนะที่ 1 ตัวชี้วัดข้อที่ 3'!M25</f>
        <v>3</v>
      </c>
      <c r="F25" s="41">
        <f>'สมรรถนะที่ 1 ตัวชี้วัดข้อที่ 4'!K25</f>
        <v>0</v>
      </c>
      <c r="G25" s="42">
        <f t="shared" si="0"/>
        <v>4</v>
      </c>
      <c r="H25" s="43">
        <f t="shared" si="1"/>
        <v>1</v>
      </c>
      <c r="I25" s="44" t="str">
        <f t="shared" si="2"/>
        <v>ผ่านเกณฑ์</v>
      </c>
      <c r="J25" s="41">
        <f>'สมรรถนะที่ 2 ตัวชี้วัดข้อที่ 1'!O25</f>
        <v>1.3333333333333333</v>
      </c>
      <c r="K25" s="41">
        <f>'สมรรถนะที่ 2 ตัวชี้วัดข้อที 2'!O25</f>
        <v>1</v>
      </c>
      <c r="L25" s="42">
        <f t="shared" si="3"/>
        <v>2.333333333333333</v>
      </c>
      <c r="M25" s="43">
        <f t="shared" si="4"/>
        <v>1.1666666666666665</v>
      </c>
      <c r="N25" s="44" t="str">
        <f t="shared" si="5"/>
        <v>ผ่านเกณฑ์</v>
      </c>
      <c r="O25" s="41">
        <f>'สมรรถนะที่ 3 ตัวชี้วัดข้อที 1'!Q25</f>
        <v>1.5</v>
      </c>
      <c r="P25" s="41">
        <f>'สมรรถนะที่ 3 ตัวชี้วัดข้อที 2'!K25</f>
        <v>1</v>
      </c>
      <c r="Q25" s="42">
        <f t="shared" si="6"/>
        <v>2.5</v>
      </c>
      <c r="R25" s="43">
        <f t="shared" si="7"/>
        <v>1.25</v>
      </c>
      <c r="S25" s="44" t="str">
        <f t="shared" si="8"/>
        <v>ผ่านเกณฑ์</v>
      </c>
      <c r="T25" s="41">
        <f>'สมรรถนะที่ 4 ตัวชี้วัดข้อที 1'!K25</f>
        <v>1</v>
      </c>
      <c r="U25" s="41">
        <f>'สมรรถนะที่ 4 ตัวชี้วัดข้อที 2'!O25</f>
        <v>1.6666666666666667</v>
      </c>
      <c r="V25" s="41">
        <f>'สมรรถนะที่ 4 ตัวชี้วัดข้อที 3'!O25</f>
        <v>1.3333333333333333</v>
      </c>
      <c r="W25" s="41">
        <f>'สมรรถนะที่ 4 ตัวชี้วัดข้อที 4'!K25</f>
        <v>1</v>
      </c>
      <c r="X25" s="41">
        <f>'สมรรถนะที่ 4 ตัวชี้วัดข้อที 5'!M25</f>
        <v>2.5</v>
      </c>
      <c r="Y25" s="41">
        <f>'สมรรถนะที่ 4 ตัวชี้วัดข้อที 6'!M25</f>
        <v>2</v>
      </c>
      <c r="Z25" s="42">
        <f t="shared" si="9"/>
        <v>9.5</v>
      </c>
      <c r="AA25" s="43">
        <f t="shared" si="10"/>
        <v>1.5833333333333333</v>
      </c>
      <c r="AB25" s="44" t="str">
        <f t="shared" si="11"/>
        <v>ดี</v>
      </c>
      <c r="AC25" s="41">
        <f>'สมรรถนะที่ 5 ตัวชี้วัดข้อที 1'!Q25</f>
        <v>1.5</v>
      </c>
      <c r="AD25" s="41">
        <f>'สมรรถนะที่ 5 ตัวชี้วัดข้อที 2'!Q25</f>
        <v>1</v>
      </c>
      <c r="AE25" s="42">
        <f t="shared" si="12"/>
        <v>2.5</v>
      </c>
      <c r="AF25" s="43">
        <f t="shared" si="13"/>
        <v>1.25</v>
      </c>
      <c r="AG25" s="44" t="str">
        <f t="shared" si="14"/>
        <v>ผ่านเกณฑ์</v>
      </c>
      <c r="AH25" s="82">
        <f t="shared" si="15"/>
        <v>20.833333333333332</v>
      </c>
      <c r="AI25" s="83">
        <f t="shared" si="16"/>
        <v>1.25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เด็กชายกิตติเจริญชัย หงษ์อ่อน</v>
      </c>
      <c r="C26" s="41">
        <f>'สมรรถนะที่ 1 ตัวชี้วัดข้อที่ 1'!Q26</f>
        <v>1</v>
      </c>
      <c r="D26" s="41">
        <f>'สมรรถนะที่ 1 ตัวชี้วัดข้อที่ 2'!M26</f>
        <v>1.5</v>
      </c>
      <c r="E26" s="41">
        <f>'สมรรถนะที่ 1 ตัวชี้วัดข้อที่ 3'!M26</f>
        <v>3</v>
      </c>
      <c r="F26" s="41">
        <f>'สมรรถนะที่ 1 ตัวชี้วัดข้อที่ 4'!K26</f>
        <v>0</v>
      </c>
      <c r="G26" s="42">
        <f t="shared" si="0"/>
        <v>5.5</v>
      </c>
      <c r="H26" s="43">
        <f t="shared" si="1"/>
        <v>1.375</v>
      </c>
      <c r="I26" s="44" t="str">
        <f t="shared" si="2"/>
        <v>ผ่านเกณฑ์</v>
      </c>
      <c r="J26" s="41">
        <f>'สมรรถนะที่ 2 ตัวชี้วัดข้อที่ 1'!O26</f>
        <v>2.3333333333333335</v>
      </c>
      <c r="K26" s="41">
        <f>'สมรรถนะที่ 2 ตัวชี้วัดข้อที 2'!O26</f>
        <v>2.3333333333333335</v>
      </c>
      <c r="L26" s="42">
        <f t="shared" si="3"/>
        <v>4.666666666666667</v>
      </c>
      <c r="M26" s="43">
        <f t="shared" si="4"/>
        <v>2.3333333333333335</v>
      </c>
      <c r="N26" s="44" t="str">
        <f t="shared" si="5"/>
        <v>ดี</v>
      </c>
      <c r="O26" s="41">
        <f>'สมรรถนะที่ 3 ตัวชี้วัดข้อที 1'!Q26</f>
        <v>2.5</v>
      </c>
      <c r="P26" s="41">
        <f>'สมรรถนะที่ 3 ตัวชี้วัดข้อที 2'!K26</f>
        <v>3</v>
      </c>
      <c r="Q26" s="42">
        <f t="shared" si="6"/>
        <v>5.5</v>
      </c>
      <c r="R26" s="43">
        <f t="shared" si="7"/>
        <v>2.75</v>
      </c>
      <c r="S26" s="44" t="str">
        <f t="shared" si="8"/>
        <v>ดีเยี่ยม</v>
      </c>
      <c r="T26" s="41">
        <f>'สมรรถนะที่ 4 ตัวชี้วัดข้อที 1'!K26</f>
        <v>3</v>
      </c>
      <c r="U26" s="41">
        <f>'สมรรถนะที่ 4 ตัวชี้วัดข้อที 2'!O26</f>
        <v>2.6666666666666665</v>
      </c>
      <c r="V26" s="41">
        <f>'สมรรถนะที่ 4 ตัวชี้วัดข้อที 3'!O26</f>
        <v>1.6666666666666667</v>
      </c>
      <c r="W26" s="41">
        <f>'สมรรถนะที่ 4 ตัวชี้วัดข้อที 4'!K26</f>
        <v>2</v>
      </c>
      <c r="X26" s="41">
        <f>'สมรรถนะที่ 4 ตัวชี้วัดข้อที 5'!M26</f>
        <v>3</v>
      </c>
      <c r="Y26" s="41">
        <f>'สมรรถนะที่ 4 ตัวชี้วัดข้อที 6'!M26</f>
        <v>2.5</v>
      </c>
      <c r="Z26" s="42">
        <f t="shared" si="9"/>
        <v>14.833333333333332</v>
      </c>
      <c r="AA26" s="43">
        <f t="shared" si="10"/>
        <v>2.4722222222222219</v>
      </c>
      <c r="AB26" s="44" t="str">
        <f t="shared" si="11"/>
        <v>ดี</v>
      </c>
      <c r="AC26" s="41">
        <f>'สมรรถนะที่ 5 ตัวชี้วัดข้อที 1'!Q26</f>
        <v>2</v>
      </c>
      <c r="AD26" s="41">
        <f>'สมรรถนะที่ 5 ตัวชี้วัดข้อที 2'!Q26</f>
        <v>1.5</v>
      </c>
      <c r="AE26" s="42">
        <f t="shared" si="12"/>
        <v>3.5</v>
      </c>
      <c r="AF26" s="43">
        <f t="shared" si="13"/>
        <v>1.75</v>
      </c>
      <c r="AG26" s="44" t="str">
        <f t="shared" si="14"/>
        <v>ดี</v>
      </c>
      <c r="AH26" s="82">
        <f t="shared" si="15"/>
        <v>34</v>
      </c>
      <c r="AI26" s="83">
        <f t="shared" si="16"/>
        <v>2.1361111111111111</v>
      </c>
      <c r="AJ26" s="84" t="str">
        <f t="shared" si="17"/>
        <v>ดี</v>
      </c>
    </row>
    <row r="27" spans="1:36" x14ac:dyDescent="0.55000000000000004">
      <c r="A27" s="39">
        <v>16</v>
      </c>
      <c r="B27" s="40" t="str">
        <f>ข้อมูลนักเรียน!B20</f>
        <v>เด็กชายณรงค์ฤทธิ์  ล้อมกระโทก</v>
      </c>
      <c r="C27" s="41">
        <f>'สมรรถนะที่ 1 ตัวชี้วัดข้อที่ 1'!Q27</f>
        <v>1</v>
      </c>
      <c r="D27" s="41">
        <f>'สมรรถนะที่ 1 ตัวชี้วัดข้อที่ 2'!M27</f>
        <v>1</v>
      </c>
      <c r="E27" s="41">
        <f>'สมรรถนะที่ 1 ตัวชี้วัดข้อที่ 3'!M27</f>
        <v>0</v>
      </c>
      <c r="F27" s="41">
        <f>'สมรรถนะที่ 1 ตัวชี้วัดข้อที่ 4'!K27</f>
        <v>0</v>
      </c>
      <c r="G27" s="42">
        <f t="shared" si="0"/>
        <v>2</v>
      </c>
      <c r="H27" s="43">
        <f t="shared" si="1"/>
        <v>0.5</v>
      </c>
      <c r="I27" s="44" t="str">
        <f t="shared" si="2"/>
        <v>ไม่ผ่านเกณฑ์</v>
      </c>
      <c r="J27" s="41">
        <f>'สมรรถนะที่ 2 ตัวชี้วัดข้อที่ 1'!O27</f>
        <v>2.6666666666666665</v>
      </c>
      <c r="K27" s="41">
        <f>'สมรรถนะที่ 2 ตัวชี้วัดข้อที 2'!O27</f>
        <v>2.6666666666666665</v>
      </c>
      <c r="L27" s="42">
        <f t="shared" si="3"/>
        <v>5.333333333333333</v>
      </c>
      <c r="M27" s="43">
        <f t="shared" si="4"/>
        <v>2.6666666666666665</v>
      </c>
      <c r="N27" s="44" t="str">
        <f t="shared" si="5"/>
        <v>ดีเยี่ยม</v>
      </c>
      <c r="O27" s="41">
        <f>'สมรรถนะที่ 3 ตัวชี้วัดข้อที 1'!Q27</f>
        <v>2.5</v>
      </c>
      <c r="P27" s="41">
        <f>'สมรรถนะที่ 3 ตัวชี้วัดข้อที 2'!K27</f>
        <v>3</v>
      </c>
      <c r="Q27" s="42">
        <f t="shared" si="6"/>
        <v>5.5</v>
      </c>
      <c r="R27" s="43">
        <f t="shared" si="7"/>
        <v>2.75</v>
      </c>
      <c r="S27" s="44" t="str">
        <f t="shared" si="8"/>
        <v>ดีเยี่ยม</v>
      </c>
      <c r="T27" s="41">
        <f>'สมรรถนะที่ 4 ตัวชี้วัดข้อที 1'!K27</f>
        <v>3</v>
      </c>
      <c r="U27" s="41">
        <f>'สมรรถนะที่ 4 ตัวชี้วัดข้อที 2'!O27</f>
        <v>2</v>
      </c>
      <c r="V27" s="41">
        <f>'สมรรถนะที่ 4 ตัวชี้วัดข้อที 3'!O27</f>
        <v>1.6666666666666667</v>
      </c>
      <c r="W27" s="41">
        <f>'สมรรถนะที่ 4 ตัวชี้วัดข้อที 4'!K27</f>
        <v>2</v>
      </c>
      <c r="X27" s="41">
        <f>'สมรรถนะที่ 4 ตัวชี้วัดข้อที 5'!M27</f>
        <v>3</v>
      </c>
      <c r="Y27" s="41">
        <f>'สมรรถนะที่ 4 ตัวชี้วัดข้อที 6'!M27</f>
        <v>2.5</v>
      </c>
      <c r="Z27" s="42">
        <f t="shared" si="9"/>
        <v>14.166666666666668</v>
      </c>
      <c r="AA27" s="43">
        <f t="shared" si="10"/>
        <v>2.3611111111111112</v>
      </c>
      <c r="AB27" s="44" t="str">
        <f t="shared" si="11"/>
        <v>ดี</v>
      </c>
      <c r="AC27" s="41">
        <f>'สมรรถนะที่ 5 ตัวชี้วัดข้อที 1'!Q27</f>
        <v>2</v>
      </c>
      <c r="AD27" s="41">
        <f>'สมรรถนะที่ 5 ตัวชี้วัดข้อที 2'!Q27</f>
        <v>1.5</v>
      </c>
      <c r="AE27" s="42">
        <f t="shared" si="12"/>
        <v>3.5</v>
      </c>
      <c r="AF27" s="43">
        <f t="shared" si="13"/>
        <v>1.75</v>
      </c>
      <c r="AG27" s="44" t="str">
        <f t="shared" si="14"/>
        <v>ดี</v>
      </c>
      <c r="AH27" s="82">
        <f t="shared" si="15"/>
        <v>30.5</v>
      </c>
      <c r="AI27" s="83">
        <f t="shared" si="16"/>
        <v>2.0055555555555555</v>
      </c>
      <c r="AJ27" s="84" t="str">
        <f t="shared" si="17"/>
        <v>ดี</v>
      </c>
    </row>
    <row r="28" spans="1:36" x14ac:dyDescent="0.55000000000000004">
      <c r="A28" s="39">
        <v>17</v>
      </c>
      <c r="B28" s="40" t="str">
        <f>ข้อมูลนักเรียน!B21</f>
        <v>เด็กหญิงณัฐนิกา  รังกระโทก</v>
      </c>
      <c r="C28" s="41">
        <f>'สมรรถนะที่ 1 ตัวชี้วัดข้อที่ 1'!Q28</f>
        <v>1</v>
      </c>
      <c r="D28" s="41">
        <f>'สมรรถนะที่ 1 ตัวชี้วัดข้อที่ 2'!M28</f>
        <v>0.5</v>
      </c>
      <c r="E28" s="41">
        <f>'สมรรถนะที่ 1 ตัวชี้วัดข้อที่ 3'!M28</f>
        <v>3</v>
      </c>
      <c r="F28" s="41">
        <f>'สมรรถนะที่ 1 ตัวชี้วัดข้อที่ 4'!K28</f>
        <v>0</v>
      </c>
      <c r="G28" s="42">
        <f t="shared" si="0"/>
        <v>4.5</v>
      </c>
      <c r="H28" s="43">
        <f t="shared" si="1"/>
        <v>1.125</v>
      </c>
      <c r="I28" s="44" t="str">
        <f t="shared" si="2"/>
        <v>ผ่านเกณฑ์</v>
      </c>
      <c r="J28" s="41">
        <f>'สมรรถนะที่ 2 ตัวชี้วัดข้อที่ 1'!O28</f>
        <v>3</v>
      </c>
      <c r="K28" s="41">
        <f>'สมรรถนะที่ 2 ตัวชี้วัดข้อที 2'!O28</f>
        <v>3</v>
      </c>
      <c r="L28" s="42">
        <f t="shared" si="3"/>
        <v>6</v>
      </c>
      <c r="M28" s="43">
        <f t="shared" si="4"/>
        <v>3</v>
      </c>
      <c r="N28" s="44" t="str">
        <f t="shared" si="5"/>
        <v>ดีเยี่ยม</v>
      </c>
      <c r="O28" s="41">
        <f>'สมรรถนะที่ 3 ตัวชี้วัดข้อที 1'!Q28</f>
        <v>2.75</v>
      </c>
      <c r="P28" s="41">
        <f>'สมรรถนะที่ 3 ตัวชี้วัดข้อที 2'!K28</f>
        <v>3</v>
      </c>
      <c r="Q28" s="42">
        <f t="shared" si="6"/>
        <v>5.75</v>
      </c>
      <c r="R28" s="43">
        <f t="shared" si="7"/>
        <v>2.875</v>
      </c>
      <c r="S28" s="44" t="str">
        <f t="shared" si="8"/>
        <v>ดีเยี่ยม</v>
      </c>
      <c r="T28" s="41">
        <f>'สมรรถนะที่ 4 ตัวชี้วัดข้อที 1'!K28</f>
        <v>3</v>
      </c>
      <c r="U28" s="41">
        <f>'สมรรถนะที่ 4 ตัวชี้วัดข้อที 2'!O28</f>
        <v>2.3333333333333335</v>
      </c>
      <c r="V28" s="41">
        <f>'สมรรถนะที่ 4 ตัวชี้วัดข้อที 3'!O28</f>
        <v>2</v>
      </c>
      <c r="W28" s="41">
        <f>'สมรรถนะที่ 4 ตัวชี้วัดข้อที 4'!K28</f>
        <v>3</v>
      </c>
      <c r="X28" s="41">
        <f>'สมรรถนะที่ 4 ตัวชี้วัดข้อที 5'!M28</f>
        <v>3</v>
      </c>
      <c r="Y28" s="41">
        <f>'สมรรถนะที่ 4 ตัวชี้วัดข้อที 6'!M28</f>
        <v>3</v>
      </c>
      <c r="Z28" s="42">
        <f t="shared" si="9"/>
        <v>16.333333333333336</v>
      </c>
      <c r="AA28" s="43">
        <f t="shared" si="10"/>
        <v>2.7222222222222228</v>
      </c>
      <c r="AB28" s="44" t="str">
        <f t="shared" si="11"/>
        <v>ดีเยี่ยม</v>
      </c>
      <c r="AC28" s="41">
        <f>'สมรรถนะที่ 5 ตัวชี้วัดข้อที 1'!Q28</f>
        <v>2.25</v>
      </c>
      <c r="AD28" s="41">
        <f>'สมรรถนะที่ 5 ตัวชี้วัดข้อที 2'!Q28</f>
        <v>1.5</v>
      </c>
      <c r="AE28" s="42">
        <f t="shared" si="12"/>
        <v>3.75</v>
      </c>
      <c r="AF28" s="43">
        <f t="shared" si="13"/>
        <v>1.875</v>
      </c>
      <c r="AG28" s="44" t="str">
        <f t="shared" si="14"/>
        <v>ดี</v>
      </c>
      <c r="AH28" s="82">
        <f t="shared" si="15"/>
        <v>36.333333333333336</v>
      </c>
      <c r="AI28" s="83">
        <f t="shared" si="16"/>
        <v>2.3194444444444446</v>
      </c>
      <c r="AJ28" s="84" t="str">
        <f t="shared" si="17"/>
        <v>ดี</v>
      </c>
    </row>
    <row r="29" spans="1:36" x14ac:dyDescent="0.55000000000000004">
      <c r="A29" s="39">
        <v>18</v>
      </c>
      <c r="B29" s="40" t="str">
        <f>ข้อมูลนักเรียน!B22</f>
        <v>เด็กชายพรเพชร  แสงดี</v>
      </c>
      <c r="C29" s="41">
        <f>'สมรรถนะที่ 1 ตัวชี้วัดข้อที่ 1'!Q29</f>
        <v>0.75</v>
      </c>
      <c r="D29" s="41">
        <f>'สมรรถนะที่ 1 ตัวชี้วัดข้อที่ 2'!M29</f>
        <v>0.5</v>
      </c>
      <c r="E29" s="41">
        <f>'สมรรถนะที่ 1 ตัวชี้วัดข้อที่ 3'!M29</f>
        <v>3</v>
      </c>
      <c r="F29" s="41">
        <f>'สมรรถนะที่ 1 ตัวชี้วัดข้อที่ 4'!K29</f>
        <v>0</v>
      </c>
      <c r="G29" s="42">
        <f t="shared" si="0"/>
        <v>4.25</v>
      </c>
      <c r="H29" s="43">
        <f t="shared" si="1"/>
        <v>1.0625</v>
      </c>
      <c r="I29" s="44" t="str">
        <f t="shared" si="2"/>
        <v>ผ่านเกณฑ์</v>
      </c>
      <c r="J29" s="41">
        <f>'สมรรถนะที่ 2 ตัวชี้วัดข้อที่ 1'!O29</f>
        <v>2.3333333333333335</v>
      </c>
      <c r="K29" s="41">
        <f>'สมรรถนะที่ 2 ตัวชี้วัดข้อที 2'!O29</f>
        <v>2.6666666666666665</v>
      </c>
      <c r="L29" s="42">
        <f t="shared" si="3"/>
        <v>5</v>
      </c>
      <c r="M29" s="43">
        <f t="shared" si="4"/>
        <v>2.5</v>
      </c>
      <c r="N29" s="44" t="str">
        <f t="shared" si="5"/>
        <v>ดีเยี่ยม</v>
      </c>
      <c r="O29" s="41">
        <f>'สมรรถนะที่ 3 ตัวชี้วัดข้อที 1'!Q29</f>
        <v>1.75</v>
      </c>
      <c r="P29" s="41">
        <f>'สมรรถนะที่ 3 ตัวชี้วัดข้อที 2'!K29</f>
        <v>3</v>
      </c>
      <c r="Q29" s="42">
        <f t="shared" si="6"/>
        <v>4.75</v>
      </c>
      <c r="R29" s="43">
        <f t="shared" si="7"/>
        <v>2.375</v>
      </c>
      <c r="S29" s="44" t="str">
        <f t="shared" si="8"/>
        <v>ดี</v>
      </c>
      <c r="T29" s="41">
        <f>'สมรรถนะที่ 4 ตัวชี้วัดข้อที 1'!K29</f>
        <v>3</v>
      </c>
      <c r="U29" s="41">
        <f>'สมรรถนะที่ 4 ตัวชี้วัดข้อที 2'!O29</f>
        <v>1.6666666666666667</v>
      </c>
      <c r="V29" s="41">
        <f>'สมรรถนะที่ 4 ตัวชี้วัดข้อที 3'!O29</f>
        <v>1.6666666666666667</v>
      </c>
      <c r="W29" s="41">
        <f>'สมรรถนะที่ 4 ตัวชี้วัดข้อที 4'!K29</f>
        <v>2</v>
      </c>
      <c r="X29" s="41">
        <f>'สมรรถนะที่ 4 ตัวชี้วัดข้อที 5'!M29</f>
        <v>2.5</v>
      </c>
      <c r="Y29" s="41">
        <f>'สมรรถนะที่ 4 ตัวชี้วัดข้อที 6'!M29</f>
        <v>2.5</v>
      </c>
      <c r="Z29" s="42">
        <f t="shared" si="9"/>
        <v>13.333333333333334</v>
      </c>
      <c r="AA29" s="43">
        <f t="shared" si="10"/>
        <v>2.2222222222222223</v>
      </c>
      <c r="AB29" s="44" t="str">
        <f t="shared" si="11"/>
        <v>ดี</v>
      </c>
      <c r="AC29" s="41">
        <f>'สมรรถนะที่ 5 ตัวชี้วัดข้อที 1'!Q29</f>
        <v>1.5</v>
      </c>
      <c r="AD29" s="41">
        <f>'สมรรถนะที่ 5 ตัวชี้วัดข้อที 2'!Q29</f>
        <v>1.5</v>
      </c>
      <c r="AE29" s="42">
        <f t="shared" si="12"/>
        <v>3</v>
      </c>
      <c r="AF29" s="43">
        <f t="shared" si="13"/>
        <v>1.5</v>
      </c>
      <c r="AG29" s="44" t="str">
        <f t="shared" si="14"/>
        <v>ดี</v>
      </c>
      <c r="AH29" s="82">
        <f t="shared" si="15"/>
        <v>30.333333333333336</v>
      </c>
      <c r="AI29" s="83">
        <f t="shared" si="16"/>
        <v>1.9319444444444442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เด็กชายอภินัท  คำภูมี</v>
      </c>
      <c r="C30" s="41">
        <f>'สมรรถนะที่ 1 ตัวชี้วัดข้อที่ 1'!Q30</f>
        <v>0.75</v>
      </c>
      <c r="D30" s="41">
        <f>'สมรรถนะที่ 1 ตัวชี้วัดข้อที่ 2'!M30</f>
        <v>0.5</v>
      </c>
      <c r="E30" s="41">
        <f>'สมรรถนะที่ 1 ตัวชี้วัดข้อที่ 3'!M30</f>
        <v>0</v>
      </c>
      <c r="F30" s="41">
        <f>'สมรรถนะที่ 1 ตัวชี้วัดข้อที่ 4'!K30</f>
        <v>0</v>
      </c>
      <c r="G30" s="42">
        <f t="shared" si="0"/>
        <v>1.25</v>
      </c>
      <c r="H30" s="43">
        <f t="shared" si="1"/>
        <v>0.3125</v>
      </c>
      <c r="I30" s="44" t="str">
        <f t="shared" si="2"/>
        <v>ไม่ผ่านเกณฑ์</v>
      </c>
      <c r="J30" s="41">
        <f>'สมรรถนะที่ 2 ตัวชี้วัดข้อที่ 1'!O30</f>
        <v>3</v>
      </c>
      <c r="K30" s="41">
        <f>'สมรรถนะที่ 2 ตัวชี้วัดข้อที 2'!O30</f>
        <v>3</v>
      </c>
      <c r="L30" s="42">
        <f t="shared" si="3"/>
        <v>6</v>
      </c>
      <c r="M30" s="43">
        <f t="shared" si="4"/>
        <v>3</v>
      </c>
      <c r="N30" s="44" t="str">
        <f t="shared" si="5"/>
        <v>ดีเยี่ยม</v>
      </c>
      <c r="O30" s="41">
        <f>'สมรรถนะที่ 3 ตัวชี้วัดข้อที 1'!Q30</f>
        <v>2.5</v>
      </c>
      <c r="P30" s="41">
        <f>'สมรรถนะที่ 3 ตัวชี้วัดข้อที 2'!K30</f>
        <v>3</v>
      </c>
      <c r="Q30" s="42">
        <f t="shared" si="6"/>
        <v>5.5</v>
      </c>
      <c r="R30" s="43">
        <f t="shared" si="7"/>
        <v>2.75</v>
      </c>
      <c r="S30" s="44" t="str">
        <f t="shared" si="8"/>
        <v>ดีเยี่ยม</v>
      </c>
      <c r="T30" s="41">
        <f>'สมรรถนะที่ 4 ตัวชี้วัดข้อที 1'!K30</f>
        <v>3</v>
      </c>
      <c r="U30" s="41">
        <f>'สมรรถนะที่ 4 ตัวชี้วัดข้อที 2'!O30</f>
        <v>2.3333333333333335</v>
      </c>
      <c r="V30" s="41">
        <f>'สมรรถนะที่ 4 ตัวชี้วัดข้อที 3'!O30</f>
        <v>2</v>
      </c>
      <c r="W30" s="41">
        <f>'สมรรถนะที่ 4 ตัวชี้วัดข้อที 4'!K30</f>
        <v>3</v>
      </c>
      <c r="X30" s="41">
        <f>'สมรรถนะที่ 4 ตัวชี้วัดข้อที 5'!M30</f>
        <v>3</v>
      </c>
      <c r="Y30" s="41">
        <f>'สมรรถนะที่ 4 ตัวชี้วัดข้อที 6'!M30</f>
        <v>3</v>
      </c>
      <c r="Z30" s="42">
        <f t="shared" si="9"/>
        <v>16.333333333333336</v>
      </c>
      <c r="AA30" s="43">
        <f t="shared" si="10"/>
        <v>2.7222222222222228</v>
      </c>
      <c r="AB30" s="44" t="str">
        <f t="shared" si="11"/>
        <v>ดีเยี่ยม</v>
      </c>
      <c r="AC30" s="41">
        <f>'สมรรถนะที่ 5 ตัวชี้วัดข้อที 1'!Q30</f>
        <v>2.75</v>
      </c>
      <c r="AD30" s="41">
        <f>'สมรรถนะที่ 5 ตัวชี้วัดข้อที 2'!Q30</f>
        <v>1.5</v>
      </c>
      <c r="AE30" s="42">
        <f t="shared" si="12"/>
        <v>4.25</v>
      </c>
      <c r="AF30" s="43">
        <f t="shared" si="13"/>
        <v>2.125</v>
      </c>
      <c r="AG30" s="44" t="str">
        <f t="shared" si="14"/>
        <v>ดี</v>
      </c>
      <c r="AH30" s="82">
        <f t="shared" si="15"/>
        <v>33.333333333333336</v>
      </c>
      <c r="AI30" s="83">
        <f t="shared" si="16"/>
        <v>2.1819444444444445</v>
      </c>
      <c r="AJ30" s="84" t="str">
        <f t="shared" si="17"/>
        <v>ดี</v>
      </c>
    </row>
    <row r="31" spans="1:36" x14ac:dyDescent="0.55000000000000004">
      <c r="A31" s="39">
        <v>20</v>
      </c>
      <c r="B31" s="40" t="str">
        <f>ข้อมูลนักเรียน!B24</f>
        <v>เด็กหญิงอริสา  รสกระโทก</v>
      </c>
      <c r="C31" s="41">
        <f>'สมรรถนะที่ 1 ตัวชี้วัดข้อที่ 1'!Q31</f>
        <v>0.5</v>
      </c>
      <c r="D31" s="41">
        <f>'สมรรถนะที่ 1 ตัวชี้วัดข้อที่ 2'!M31</f>
        <v>1</v>
      </c>
      <c r="E31" s="41">
        <f>'สมรรถนะที่ 1 ตัวชี้วัดข้อที่ 3'!M31</f>
        <v>3</v>
      </c>
      <c r="F31" s="41">
        <f>'สมรรถนะที่ 1 ตัวชี้วัดข้อที่ 4'!K31</f>
        <v>0</v>
      </c>
      <c r="G31" s="42">
        <f t="shared" si="0"/>
        <v>4.5</v>
      </c>
      <c r="H31" s="43">
        <f t="shared" si="1"/>
        <v>1.125</v>
      </c>
      <c r="I31" s="44" t="str">
        <f t="shared" si="2"/>
        <v>ผ่านเกณฑ์</v>
      </c>
      <c r="J31" s="41">
        <f>'สมรรถนะที่ 2 ตัวชี้วัดข้อที่ 1'!O31</f>
        <v>1</v>
      </c>
      <c r="K31" s="41">
        <f>'สมรรถนะที่ 2 ตัวชี้วัดข้อที 2'!O31</f>
        <v>1.6666666666666667</v>
      </c>
      <c r="L31" s="42">
        <f t="shared" si="3"/>
        <v>2.666666666666667</v>
      </c>
      <c r="M31" s="43">
        <f t="shared" si="4"/>
        <v>1.3333333333333335</v>
      </c>
      <c r="N31" s="44" t="str">
        <f t="shared" si="5"/>
        <v>ผ่านเกณฑ์</v>
      </c>
      <c r="O31" s="41">
        <f>'สมรรถนะที่ 3 ตัวชี้วัดข้อที 1'!Q31</f>
        <v>1.5</v>
      </c>
      <c r="P31" s="41">
        <f>'สมรรถนะที่ 3 ตัวชี้วัดข้อที 2'!K31</f>
        <v>3</v>
      </c>
      <c r="Q31" s="42">
        <f t="shared" si="6"/>
        <v>4.5</v>
      </c>
      <c r="R31" s="43">
        <f t="shared" si="7"/>
        <v>2.25</v>
      </c>
      <c r="S31" s="44" t="str">
        <f t="shared" si="8"/>
        <v>ดี</v>
      </c>
      <c r="T31" s="41">
        <f>'สมรรถนะที่ 4 ตัวชี้วัดข้อที 1'!K31</f>
        <v>2</v>
      </c>
      <c r="U31" s="41">
        <f>'สมรรถนะที่ 4 ตัวชี้วัดข้อที 2'!O31</f>
        <v>1</v>
      </c>
      <c r="V31" s="41">
        <f>'สมรรถนะที่ 4 ตัวชี้วัดข้อที 3'!O31</f>
        <v>1.6666666666666667</v>
      </c>
      <c r="W31" s="41">
        <f>'สมรรถนะที่ 4 ตัวชี้วัดข้อที 4'!K31</f>
        <v>2</v>
      </c>
      <c r="X31" s="41">
        <f>'สมรรถนะที่ 4 ตัวชี้วัดข้อที 5'!M31</f>
        <v>2.5</v>
      </c>
      <c r="Y31" s="41">
        <f>'สมรรถนะที่ 4 ตัวชี้วัดข้อที 6'!M31</f>
        <v>2</v>
      </c>
      <c r="Z31" s="42">
        <f t="shared" si="9"/>
        <v>11.166666666666668</v>
      </c>
      <c r="AA31" s="43">
        <f t="shared" si="10"/>
        <v>1.8611111111111114</v>
      </c>
      <c r="AB31" s="44" t="str">
        <f t="shared" si="11"/>
        <v>ดี</v>
      </c>
      <c r="AC31" s="41">
        <f>'สมรรถนะที่ 5 ตัวชี้วัดข้อที 1'!Q31</f>
        <v>1.5</v>
      </c>
      <c r="AD31" s="41">
        <f>'สมรรถนะที่ 5 ตัวชี้วัดข้อที 2'!Q31</f>
        <v>1</v>
      </c>
      <c r="AE31" s="42">
        <f t="shared" si="12"/>
        <v>2.5</v>
      </c>
      <c r="AF31" s="43">
        <f t="shared" si="13"/>
        <v>1.25</v>
      </c>
      <c r="AG31" s="44" t="str">
        <f t="shared" si="14"/>
        <v>ผ่านเกณฑ์</v>
      </c>
      <c r="AH31" s="82">
        <f t="shared" si="15"/>
        <v>25.333333333333336</v>
      </c>
      <c r="AI31" s="83">
        <f t="shared" si="16"/>
        <v>1.5638888888888891</v>
      </c>
      <c r="AJ31" s="84" t="str">
        <f t="shared" si="17"/>
        <v>ดี</v>
      </c>
    </row>
    <row r="32" spans="1:36" x14ac:dyDescent="0.55000000000000004">
      <c r="A32" s="39">
        <v>21</v>
      </c>
      <c r="B32" s="40"/>
      <c r="C32" s="41"/>
      <c r="D32" s="41"/>
      <c r="E32" s="41"/>
      <c r="F32" s="41"/>
      <c r="G32" s="42"/>
      <c r="H32" s="43"/>
      <c r="I32" s="44"/>
      <c r="J32" s="41"/>
      <c r="K32" s="41"/>
      <c r="L32" s="42"/>
      <c r="M32" s="43"/>
      <c r="N32" s="44"/>
      <c r="O32" s="41"/>
      <c r="P32" s="41"/>
      <c r="Q32" s="42"/>
      <c r="R32" s="43"/>
      <c r="S32" s="44"/>
      <c r="T32" s="41"/>
      <c r="U32" s="41"/>
      <c r="V32" s="41"/>
      <c r="W32" s="41"/>
      <c r="X32" s="41"/>
      <c r="Y32" s="41"/>
      <c r="Z32" s="42"/>
      <c r="AA32" s="43"/>
      <c r="AB32" s="44"/>
      <c r="AC32" s="41"/>
      <c r="AD32" s="41"/>
      <c r="AE32" s="42"/>
      <c r="AF32" s="43"/>
      <c r="AG32" s="44"/>
      <c r="AH32" s="82"/>
      <c r="AI32" s="83"/>
      <c r="AJ32" s="84"/>
    </row>
    <row r="33" spans="1:37" x14ac:dyDescent="0.55000000000000004">
      <c r="A33" s="39">
        <v>22</v>
      </c>
      <c r="B33" s="40"/>
      <c r="C33" s="41"/>
      <c r="D33" s="41"/>
      <c r="E33" s="41"/>
      <c r="F33" s="41"/>
      <c r="G33" s="42"/>
      <c r="H33" s="43"/>
      <c r="I33" s="44"/>
      <c r="J33" s="41"/>
      <c r="K33" s="41"/>
      <c r="L33" s="42"/>
      <c r="M33" s="43"/>
      <c r="N33" s="44"/>
      <c r="O33" s="41"/>
      <c r="P33" s="41"/>
      <c r="Q33" s="42"/>
      <c r="R33" s="43"/>
      <c r="S33" s="44"/>
      <c r="T33" s="41"/>
      <c r="U33" s="41"/>
      <c r="V33" s="41"/>
      <c r="W33" s="41"/>
      <c r="X33" s="41"/>
      <c r="Y33" s="41"/>
      <c r="Z33" s="42"/>
      <c r="AA33" s="43"/>
      <c r="AB33" s="44"/>
      <c r="AC33" s="41"/>
      <c r="AD33" s="41"/>
      <c r="AE33" s="42"/>
      <c r="AF33" s="43"/>
      <c r="AG33" s="44"/>
      <c r="AH33" s="82"/>
      <c r="AI33" s="83"/>
      <c r="AJ33" s="84"/>
    </row>
    <row r="34" spans="1:37" x14ac:dyDescent="0.55000000000000004">
      <c r="A34" s="39">
        <v>23</v>
      </c>
      <c r="B34" s="40"/>
      <c r="C34" s="41"/>
      <c r="D34" s="41"/>
      <c r="E34" s="41"/>
      <c r="F34" s="41"/>
      <c r="G34" s="42"/>
      <c r="H34" s="43"/>
      <c r="I34" s="44"/>
      <c r="J34" s="41"/>
      <c r="K34" s="41"/>
      <c r="L34" s="42"/>
      <c r="M34" s="43"/>
      <c r="N34" s="44"/>
      <c r="O34" s="41"/>
      <c r="P34" s="41"/>
      <c r="Q34" s="42"/>
      <c r="R34" s="43"/>
      <c r="S34" s="44"/>
      <c r="T34" s="41"/>
      <c r="U34" s="41"/>
      <c r="V34" s="41"/>
      <c r="W34" s="41"/>
      <c r="X34" s="41"/>
      <c r="Y34" s="41"/>
      <c r="Z34" s="42"/>
      <c r="AA34" s="43"/>
      <c r="AB34" s="44"/>
      <c r="AC34" s="41"/>
      <c r="AD34" s="41"/>
      <c r="AE34" s="42"/>
      <c r="AF34" s="43"/>
      <c r="AG34" s="44"/>
      <c r="AH34" s="82"/>
      <c r="AI34" s="83"/>
      <c r="AJ34" s="84"/>
    </row>
    <row r="35" spans="1:37" x14ac:dyDescent="0.55000000000000004">
      <c r="A35" s="39">
        <v>24</v>
      </c>
      <c r="B35" s="40"/>
      <c r="C35" s="41"/>
      <c r="D35" s="41"/>
      <c r="E35" s="41"/>
      <c r="F35" s="41"/>
      <c r="G35" s="42"/>
      <c r="H35" s="43"/>
      <c r="I35" s="44"/>
      <c r="J35" s="41"/>
      <c r="K35" s="41"/>
      <c r="L35" s="42"/>
      <c r="M35" s="43"/>
      <c r="N35" s="44"/>
      <c r="O35" s="41"/>
      <c r="P35" s="41"/>
      <c r="Q35" s="42"/>
      <c r="R35" s="43"/>
      <c r="S35" s="44"/>
      <c r="T35" s="41"/>
      <c r="U35" s="41"/>
      <c r="V35" s="41"/>
      <c r="W35" s="41"/>
      <c r="X35" s="41"/>
      <c r="Y35" s="41"/>
      <c r="Z35" s="42"/>
      <c r="AA35" s="43"/>
      <c r="AB35" s="44"/>
      <c r="AC35" s="41"/>
      <c r="AD35" s="41"/>
      <c r="AE35" s="42"/>
      <c r="AF35" s="43"/>
      <c r="AG35" s="44"/>
      <c r="AH35" s="82"/>
      <c r="AI35" s="83"/>
      <c r="AJ35" s="84"/>
    </row>
    <row r="36" spans="1:37" x14ac:dyDescent="0.55000000000000004">
      <c r="A36" s="39">
        <v>25</v>
      </c>
      <c r="B36" s="40"/>
      <c r="C36" s="41"/>
      <c r="D36" s="41"/>
      <c r="E36" s="41"/>
      <c r="F36" s="41"/>
      <c r="G36" s="42"/>
      <c r="H36" s="43"/>
      <c r="I36" s="44"/>
      <c r="J36" s="41"/>
      <c r="K36" s="41"/>
      <c r="L36" s="42"/>
      <c r="M36" s="43"/>
      <c r="N36" s="44"/>
      <c r="O36" s="41"/>
      <c r="P36" s="41"/>
      <c r="Q36" s="42"/>
      <c r="R36" s="43"/>
      <c r="S36" s="44"/>
      <c r="T36" s="41"/>
      <c r="U36" s="41"/>
      <c r="V36" s="41"/>
      <c r="W36" s="41"/>
      <c r="X36" s="41"/>
      <c r="Y36" s="41"/>
      <c r="Z36" s="42"/>
      <c r="AA36" s="43"/>
      <c r="AB36" s="44"/>
      <c r="AC36" s="41"/>
      <c r="AD36" s="41"/>
      <c r="AE36" s="42"/>
      <c r="AF36" s="43"/>
      <c r="AG36" s="44"/>
      <c r="AH36" s="82"/>
      <c r="AI36" s="83"/>
      <c r="AJ36" s="84"/>
    </row>
    <row r="37" spans="1:37" x14ac:dyDescent="0.55000000000000004">
      <c r="A37" s="39">
        <v>26</v>
      </c>
      <c r="B37" s="40"/>
      <c r="C37" s="41"/>
      <c r="D37" s="41"/>
      <c r="E37" s="41"/>
      <c r="F37" s="41"/>
      <c r="G37" s="42"/>
      <c r="H37" s="43"/>
      <c r="I37" s="44"/>
      <c r="J37" s="41"/>
      <c r="K37" s="41"/>
      <c r="L37" s="42"/>
      <c r="M37" s="43"/>
      <c r="N37" s="44"/>
      <c r="O37" s="41"/>
      <c r="P37" s="41"/>
      <c r="Q37" s="42"/>
      <c r="R37" s="43"/>
      <c r="S37" s="44"/>
      <c r="T37" s="41"/>
      <c r="U37" s="41"/>
      <c r="V37" s="41"/>
      <c r="W37" s="41"/>
      <c r="X37" s="41"/>
      <c r="Y37" s="41"/>
      <c r="Z37" s="42"/>
      <c r="AA37" s="43"/>
      <c r="AB37" s="44"/>
      <c r="AC37" s="41"/>
      <c r="AD37" s="41"/>
      <c r="AE37" s="42"/>
      <c r="AF37" s="43"/>
      <c r="AG37" s="44"/>
      <c r="AH37" s="82"/>
      <c r="AI37" s="83"/>
      <c r="AJ37" s="84"/>
    </row>
    <row r="38" spans="1:37" x14ac:dyDescent="0.55000000000000004">
      <c r="A38" s="39">
        <v>27</v>
      </c>
      <c r="B38" s="40"/>
      <c r="C38" s="41"/>
      <c r="D38" s="41"/>
      <c r="E38" s="41"/>
      <c r="F38" s="41"/>
      <c r="G38" s="42"/>
      <c r="H38" s="43"/>
      <c r="I38" s="44"/>
      <c r="J38" s="41"/>
      <c r="K38" s="41"/>
      <c r="L38" s="42"/>
      <c r="M38" s="43"/>
      <c r="N38" s="44"/>
      <c r="O38" s="41"/>
      <c r="P38" s="41"/>
      <c r="Q38" s="42"/>
      <c r="R38" s="43"/>
      <c r="S38" s="44"/>
      <c r="T38" s="41"/>
      <c r="U38" s="41"/>
      <c r="V38" s="41"/>
      <c r="W38" s="41"/>
      <c r="X38" s="41"/>
      <c r="Y38" s="41"/>
      <c r="Z38" s="42"/>
      <c r="AA38" s="43"/>
      <c r="AB38" s="44"/>
      <c r="AC38" s="41"/>
      <c r="AD38" s="41"/>
      <c r="AE38" s="42"/>
      <c r="AF38" s="43"/>
      <c r="AG38" s="44"/>
      <c r="AH38" s="82"/>
      <c r="AI38" s="83"/>
      <c r="AJ38" s="84"/>
    </row>
    <row r="39" spans="1:37" x14ac:dyDescent="0.55000000000000004">
      <c r="A39" s="39">
        <v>28</v>
      </c>
      <c r="B39" s="40"/>
      <c r="C39" s="41"/>
      <c r="D39" s="41"/>
      <c r="E39" s="41"/>
      <c r="F39" s="41"/>
      <c r="G39" s="42"/>
      <c r="H39" s="43"/>
      <c r="I39" s="44"/>
      <c r="J39" s="41"/>
      <c r="K39" s="41"/>
      <c r="L39" s="42"/>
      <c r="M39" s="43"/>
      <c r="N39" s="44"/>
      <c r="O39" s="41"/>
      <c r="P39" s="41"/>
      <c r="Q39" s="42"/>
      <c r="R39" s="43"/>
      <c r="S39" s="44"/>
      <c r="T39" s="41"/>
      <c r="U39" s="41"/>
      <c r="V39" s="41"/>
      <c r="W39" s="41"/>
      <c r="X39" s="41"/>
      <c r="Y39" s="41"/>
      <c r="Z39" s="42"/>
      <c r="AA39" s="43"/>
      <c r="AB39" s="44"/>
      <c r="AC39" s="41"/>
      <c r="AD39" s="41"/>
      <c r="AE39" s="42"/>
      <c r="AF39" s="43"/>
      <c r="AG39" s="44"/>
      <c r="AH39" s="82"/>
      <c r="AI39" s="83"/>
      <c r="AJ39" s="84"/>
    </row>
    <row r="40" spans="1:37" x14ac:dyDescent="0.55000000000000004">
      <c r="A40" s="39">
        <v>29</v>
      </c>
      <c r="B40" s="40"/>
      <c r="C40" s="41"/>
      <c r="D40" s="41"/>
      <c r="E40" s="41"/>
      <c r="F40" s="41"/>
      <c r="G40" s="42"/>
      <c r="H40" s="43"/>
      <c r="I40" s="44"/>
      <c r="J40" s="41"/>
      <c r="K40" s="41"/>
      <c r="L40" s="42"/>
      <c r="M40" s="43"/>
      <c r="N40" s="44"/>
      <c r="O40" s="41"/>
      <c r="P40" s="41"/>
      <c r="Q40" s="42"/>
      <c r="R40" s="43"/>
      <c r="S40" s="44"/>
      <c r="T40" s="41"/>
      <c r="U40" s="41"/>
      <c r="V40" s="41"/>
      <c r="W40" s="41"/>
      <c r="X40" s="41"/>
      <c r="Y40" s="41"/>
      <c r="Z40" s="42"/>
      <c r="AA40" s="43"/>
      <c r="AB40" s="44"/>
      <c r="AC40" s="41"/>
      <c r="AD40" s="41"/>
      <c r="AE40" s="42"/>
      <c r="AF40" s="43"/>
      <c r="AG40" s="44"/>
      <c r="AH40" s="82"/>
      <c r="AI40" s="83"/>
      <c r="AJ40" s="84"/>
    </row>
    <row r="41" spans="1:37" x14ac:dyDescent="0.55000000000000004">
      <c r="A41" s="39">
        <v>30</v>
      </c>
      <c r="B41" s="40"/>
      <c r="C41" s="41"/>
      <c r="D41" s="41"/>
      <c r="E41" s="41"/>
      <c r="F41" s="41"/>
      <c r="G41" s="42"/>
      <c r="H41" s="43"/>
      <c r="I41" s="44"/>
      <c r="J41" s="41"/>
      <c r="K41" s="41"/>
      <c r="L41" s="42"/>
      <c r="M41" s="43"/>
      <c r="N41" s="44"/>
      <c r="O41" s="41"/>
      <c r="P41" s="41"/>
      <c r="Q41" s="42"/>
      <c r="R41" s="43"/>
      <c r="S41" s="44"/>
      <c r="T41" s="41"/>
      <c r="U41" s="41"/>
      <c r="V41" s="41"/>
      <c r="W41" s="41"/>
      <c r="X41" s="41"/>
      <c r="Y41" s="41"/>
      <c r="Z41" s="42"/>
      <c r="AA41" s="43"/>
      <c r="AB41" s="44"/>
      <c r="AC41" s="41"/>
      <c r="AD41" s="41"/>
      <c r="AE41" s="42"/>
      <c r="AF41" s="43"/>
      <c r="AG41" s="44"/>
      <c r="AH41" s="82"/>
      <c r="AI41" s="83"/>
      <c r="AJ41" s="84"/>
    </row>
    <row r="42" spans="1:37" x14ac:dyDescent="0.55000000000000004">
      <c r="A42" s="39">
        <v>31</v>
      </c>
      <c r="B42" s="40"/>
      <c r="C42" s="41"/>
      <c r="D42" s="41"/>
      <c r="E42" s="41"/>
      <c r="F42" s="41"/>
      <c r="G42" s="42"/>
      <c r="H42" s="43"/>
      <c r="I42" s="44"/>
      <c r="J42" s="41"/>
      <c r="K42" s="41"/>
      <c r="L42" s="42"/>
      <c r="M42" s="43"/>
      <c r="N42" s="44"/>
      <c r="O42" s="41"/>
      <c r="P42" s="41"/>
      <c r="Q42" s="42"/>
      <c r="R42" s="43"/>
      <c r="S42" s="44"/>
      <c r="T42" s="41"/>
      <c r="U42" s="41"/>
      <c r="V42" s="41"/>
      <c r="W42" s="41"/>
      <c r="X42" s="41"/>
      <c r="Y42" s="41"/>
      <c r="Z42" s="42"/>
      <c r="AA42" s="43"/>
      <c r="AB42" s="44"/>
      <c r="AC42" s="41"/>
      <c r="AD42" s="41"/>
      <c r="AE42" s="42"/>
      <c r="AF42" s="43"/>
      <c r="AG42" s="44"/>
      <c r="AH42" s="82"/>
      <c r="AI42" s="83"/>
      <c r="AJ42" s="84"/>
    </row>
    <row r="43" spans="1:37" x14ac:dyDescent="0.55000000000000004">
      <c r="A43" s="39">
        <v>32</v>
      </c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41" t="s">
        <v>47</v>
      </c>
      <c r="B44" s="142"/>
      <c r="C44" s="45">
        <f>SUM(C12:C43)</f>
        <v>20.5</v>
      </c>
      <c r="D44" s="45">
        <f t="shared" ref="D44:AD44" si="18">SUM(D12:D43)</f>
        <v>32</v>
      </c>
      <c r="E44" s="45">
        <f t="shared" si="18"/>
        <v>43.5</v>
      </c>
      <c r="F44" s="45">
        <f>SUM(F12:F43)</f>
        <v>30</v>
      </c>
      <c r="G44" s="94">
        <f>SUM(C44:F44)</f>
        <v>126</v>
      </c>
      <c r="H44" s="95">
        <f t="shared" si="1"/>
        <v>31.5</v>
      </c>
      <c r="I44" s="46"/>
      <c r="J44" s="45">
        <f t="shared" si="18"/>
        <v>39</v>
      </c>
      <c r="K44" s="45">
        <f t="shared" si="18"/>
        <v>38.666666666666664</v>
      </c>
      <c r="L44" s="42">
        <f t="shared" si="3"/>
        <v>77.666666666666657</v>
      </c>
      <c r="M44" s="95">
        <f t="shared" si="4"/>
        <v>38.833333333333329</v>
      </c>
      <c r="N44" s="46"/>
      <c r="O44" s="45">
        <f t="shared" si="18"/>
        <v>36</v>
      </c>
      <c r="P44" s="45">
        <f t="shared" si="18"/>
        <v>47</v>
      </c>
      <c r="Q44" s="42">
        <f>SUM(O44:P44)</f>
        <v>83</v>
      </c>
      <c r="R44" s="95">
        <f t="shared" si="7"/>
        <v>41.5</v>
      </c>
      <c r="S44" s="46"/>
      <c r="T44" s="45">
        <f t="shared" si="18"/>
        <v>45</v>
      </c>
      <c r="U44" s="45">
        <f t="shared" si="18"/>
        <v>39.333333333333336</v>
      </c>
      <c r="V44" s="45">
        <f t="shared" si="18"/>
        <v>45.333333333333329</v>
      </c>
      <c r="W44" s="45">
        <f t="shared" si="18"/>
        <v>37</v>
      </c>
      <c r="X44" s="45">
        <f t="shared" si="18"/>
        <v>53.5</v>
      </c>
      <c r="Y44" s="45">
        <f t="shared" si="18"/>
        <v>46</v>
      </c>
      <c r="Z44" s="94">
        <f t="shared" si="9"/>
        <v>266.16666666666669</v>
      </c>
      <c r="AA44" s="95">
        <f t="shared" si="10"/>
        <v>44.361111111111114</v>
      </c>
      <c r="AB44" s="46"/>
      <c r="AC44" s="45">
        <f t="shared" si="18"/>
        <v>36</v>
      </c>
      <c r="AD44" s="45">
        <f t="shared" si="18"/>
        <v>29.75</v>
      </c>
      <c r="AE44" s="42">
        <f t="shared" si="12"/>
        <v>65.75</v>
      </c>
      <c r="AF44" s="95">
        <f t="shared" si="13"/>
        <v>32.875</v>
      </c>
      <c r="AG44" s="46"/>
      <c r="AH44" s="82">
        <f t="shared" si="15"/>
        <v>618.58333333333326</v>
      </c>
      <c r="AI44" s="83">
        <f t="shared" si="16"/>
        <v>37.81388888888889</v>
      </c>
      <c r="AJ44" s="46"/>
    </row>
    <row r="45" spans="1:37" ht="24.6" customHeight="1" x14ac:dyDescent="0.55000000000000004">
      <c r="A45" s="143" t="s">
        <v>48</v>
      </c>
      <c r="B45" s="144"/>
      <c r="C45" s="47">
        <f>AVERAGE(C12:C43)</f>
        <v>1.0249999999999999</v>
      </c>
      <c r="D45" s="47">
        <f t="shared" ref="D45:AD45" si="19">AVERAGE(D12:D43)</f>
        <v>1.6</v>
      </c>
      <c r="E45" s="47">
        <f t="shared" si="19"/>
        <v>2.1749999999999998</v>
      </c>
      <c r="F45" s="47">
        <f>AVERAGE(F12:F43)</f>
        <v>1.5</v>
      </c>
      <c r="G45" s="42">
        <f t="shared" si="0"/>
        <v>6.3</v>
      </c>
      <c r="H45" s="43">
        <f t="shared" si="1"/>
        <v>1.575</v>
      </c>
      <c r="I45" s="44" t="str">
        <f t="shared" si="2"/>
        <v>ดี</v>
      </c>
      <c r="J45" s="47">
        <f t="shared" si="19"/>
        <v>1.95</v>
      </c>
      <c r="K45" s="47">
        <f t="shared" si="19"/>
        <v>1.9333333333333331</v>
      </c>
      <c r="L45" s="42">
        <f t="shared" si="3"/>
        <v>3.8833333333333329</v>
      </c>
      <c r="M45" s="43">
        <f t="shared" si="4"/>
        <v>1.9416666666666664</v>
      </c>
      <c r="N45" s="44" t="str">
        <f t="shared" si="5"/>
        <v>ดี</v>
      </c>
      <c r="O45" s="47">
        <f t="shared" si="19"/>
        <v>1.8</v>
      </c>
      <c r="P45" s="47">
        <f t="shared" si="19"/>
        <v>2.35</v>
      </c>
      <c r="Q45" s="42">
        <f t="shared" si="6"/>
        <v>4.1500000000000004</v>
      </c>
      <c r="R45" s="43">
        <f t="shared" si="7"/>
        <v>2.0750000000000002</v>
      </c>
      <c r="S45" s="44" t="str">
        <f t="shared" si="8"/>
        <v>ดี</v>
      </c>
      <c r="T45" s="47">
        <f t="shared" si="19"/>
        <v>2.25</v>
      </c>
      <c r="U45" s="47">
        <f t="shared" si="19"/>
        <v>1.9666666666666668</v>
      </c>
      <c r="V45" s="47">
        <f t="shared" si="19"/>
        <v>2.2666666666666666</v>
      </c>
      <c r="W45" s="47">
        <f t="shared" si="19"/>
        <v>1.85</v>
      </c>
      <c r="X45" s="47">
        <f t="shared" si="19"/>
        <v>2.6749999999999998</v>
      </c>
      <c r="Y45" s="47">
        <f t="shared" si="19"/>
        <v>2.2999999999999998</v>
      </c>
      <c r="Z45" s="42">
        <f t="shared" si="9"/>
        <v>13.308333333333334</v>
      </c>
      <c r="AA45" s="43">
        <f t="shared" si="10"/>
        <v>2.2180555555555554</v>
      </c>
      <c r="AB45" s="44" t="str">
        <f t="shared" si="11"/>
        <v>ดี</v>
      </c>
      <c r="AC45" s="47">
        <f t="shared" si="19"/>
        <v>1.8</v>
      </c>
      <c r="AD45" s="47">
        <f t="shared" si="19"/>
        <v>1.4875</v>
      </c>
      <c r="AE45" s="42">
        <f t="shared" si="12"/>
        <v>3.2875000000000001</v>
      </c>
      <c r="AF45" s="43">
        <f t="shared" si="13"/>
        <v>1.64375</v>
      </c>
      <c r="AG45" s="44" t="str">
        <f t="shared" si="14"/>
        <v>ดี</v>
      </c>
      <c r="AH45" s="82">
        <f t="shared" si="15"/>
        <v>30.929166666666667</v>
      </c>
      <c r="AI45" s="83">
        <f>AVERAGE(H45,M45,R45,AA45,AF45)</f>
        <v>1.8906944444444445</v>
      </c>
      <c r="AJ45" s="84" t="str">
        <f t="shared" si="17"/>
        <v>ดี</v>
      </c>
    </row>
    <row r="46" spans="1:37" ht="27.75" x14ac:dyDescent="0.65">
      <c r="E46" s="148" t="s">
        <v>49</v>
      </c>
      <c r="F46" s="148"/>
      <c r="G46" s="148"/>
      <c r="H46" s="148"/>
      <c r="I46" s="48">
        <f>COUNTIF(I12:I43,AK46)</f>
        <v>3</v>
      </c>
      <c r="J46" s="148" t="s">
        <v>49</v>
      </c>
      <c r="K46" s="148"/>
      <c r="L46" s="148"/>
      <c r="M46" s="148"/>
      <c r="N46" s="48">
        <f>COUNTIF(N12:N43,AK46)</f>
        <v>7</v>
      </c>
      <c r="O46" s="148" t="s">
        <v>49</v>
      </c>
      <c r="P46" s="148"/>
      <c r="Q46" s="148"/>
      <c r="R46" s="148"/>
      <c r="S46" s="48">
        <f>COUNTIF(S12:S43,AK46)</f>
        <v>8</v>
      </c>
      <c r="X46" s="148" t="s">
        <v>49</v>
      </c>
      <c r="Y46" s="148"/>
      <c r="Z46" s="148"/>
      <c r="AA46" s="148"/>
      <c r="AB46" s="48">
        <f>COUNTIF(AB12:AB43,AK46)</f>
        <v>5</v>
      </c>
      <c r="AC46" s="148" t="s">
        <v>49</v>
      </c>
      <c r="AD46" s="148"/>
      <c r="AE46" s="148"/>
      <c r="AF46" s="148"/>
      <c r="AG46" s="48">
        <f>COUNTIF(AG12:AG43,AK46)</f>
        <v>0</v>
      </c>
      <c r="AH46" s="158" t="s">
        <v>50</v>
      </c>
      <c r="AI46" s="159"/>
      <c r="AJ46" s="48">
        <f>COUNTIF(AJ12:AJ43,AK46)</f>
        <v>3</v>
      </c>
      <c r="AK46" s="1" t="s">
        <v>50</v>
      </c>
    </row>
    <row r="47" spans="1:37" ht="27.75" x14ac:dyDescent="0.65">
      <c r="E47" s="148" t="s">
        <v>51</v>
      </c>
      <c r="F47" s="148"/>
      <c r="G47" s="148"/>
      <c r="H47" s="148"/>
      <c r="I47" s="48">
        <f>COUNTIF(I12:I43,AK47)</f>
        <v>8</v>
      </c>
      <c r="J47" s="148" t="s">
        <v>51</v>
      </c>
      <c r="K47" s="148"/>
      <c r="L47" s="148"/>
      <c r="M47" s="148"/>
      <c r="N47" s="48">
        <f>COUNTIF(N12:N43,AK47)</f>
        <v>4</v>
      </c>
      <c r="O47" s="148" t="s">
        <v>51</v>
      </c>
      <c r="P47" s="148"/>
      <c r="Q47" s="148"/>
      <c r="R47" s="148"/>
      <c r="S47" s="48">
        <f>COUNTIF(S12:S43,AK47)</f>
        <v>8</v>
      </c>
      <c r="X47" s="148" t="s">
        <v>51</v>
      </c>
      <c r="Y47" s="148"/>
      <c r="Z47" s="148"/>
      <c r="AA47" s="148"/>
      <c r="AB47" s="48">
        <f>COUNTIF(AB12:AB43,AK47)</f>
        <v>15</v>
      </c>
      <c r="AC47" s="148" t="s">
        <v>51</v>
      </c>
      <c r="AD47" s="148"/>
      <c r="AE47" s="148"/>
      <c r="AF47" s="148"/>
      <c r="AG47" s="48">
        <f>COUNTIF(AG12:AG43,AK47)</f>
        <v>11</v>
      </c>
      <c r="AH47" s="158" t="s">
        <v>52</v>
      </c>
      <c r="AI47" s="159"/>
      <c r="AJ47" s="48">
        <f>COUNTIF(AJ13:AJ44,AK47)</f>
        <v>13</v>
      </c>
      <c r="AK47" s="1" t="s">
        <v>52</v>
      </c>
    </row>
    <row r="48" spans="1:37" ht="27.75" x14ac:dyDescent="0.65">
      <c r="E48" s="148" t="s">
        <v>53</v>
      </c>
      <c r="F48" s="148"/>
      <c r="G48" s="148"/>
      <c r="H48" s="148"/>
      <c r="I48" s="48">
        <f>COUNTIF(I12:I43,AK48)</f>
        <v>5</v>
      </c>
      <c r="J48" s="148" t="s">
        <v>53</v>
      </c>
      <c r="K48" s="148"/>
      <c r="L48" s="148"/>
      <c r="M48" s="148"/>
      <c r="N48" s="48">
        <f>COUNTIF(N12:N43,AK48)</f>
        <v>9</v>
      </c>
      <c r="O48" s="148" t="s">
        <v>53</v>
      </c>
      <c r="P48" s="148"/>
      <c r="Q48" s="148"/>
      <c r="R48" s="148"/>
      <c r="S48" s="48">
        <f>COUNTIF(S12:S43,AK48)</f>
        <v>4</v>
      </c>
      <c r="X48" s="148" t="s">
        <v>53</v>
      </c>
      <c r="Y48" s="148"/>
      <c r="Z48" s="148"/>
      <c r="AA48" s="148"/>
      <c r="AB48" s="48">
        <f>COUNTIF(AB12:AB43,AK48)</f>
        <v>0</v>
      </c>
      <c r="AC48" s="148" t="s">
        <v>53</v>
      </c>
      <c r="AD48" s="148"/>
      <c r="AE48" s="148"/>
      <c r="AF48" s="148"/>
      <c r="AG48" s="48">
        <f>COUNTIF(AG12:AG43,AK48)</f>
        <v>9</v>
      </c>
      <c r="AH48" s="158" t="s">
        <v>54</v>
      </c>
      <c r="AI48" s="159"/>
      <c r="AJ48" s="48">
        <f>COUNTIF(AJ14:AJ45,AK48)</f>
        <v>3</v>
      </c>
      <c r="AK48" s="1" t="s">
        <v>54</v>
      </c>
    </row>
    <row r="49" spans="5:37" ht="27.75" x14ac:dyDescent="0.65">
      <c r="E49" s="148" t="s">
        <v>55</v>
      </c>
      <c r="F49" s="148"/>
      <c r="G49" s="148"/>
      <c r="H49" s="148"/>
      <c r="I49" s="48">
        <f>COUNTIF(I12:I43,AK49)</f>
        <v>4</v>
      </c>
      <c r="J49" s="148" t="s">
        <v>55</v>
      </c>
      <c r="K49" s="148"/>
      <c r="L49" s="148"/>
      <c r="M49" s="148"/>
      <c r="N49" s="48">
        <f>COUNTIF(N12:N43,AK49)</f>
        <v>0</v>
      </c>
      <c r="O49" s="148" t="s">
        <v>55</v>
      </c>
      <c r="P49" s="148"/>
      <c r="Q49" s="148"/>
      <c r="R49" s="148"/>
      <c r="S49" s="48">
        <f>COUNTIF(S12:S43,AK49)</f>
        <v>0</v>
      </c>
      <c r="X49" s="148" t="s">
        <v>55</v>
      </c>
      <c r="Y49" s="148"/>
      <c r="Z49" s="148"/>
      <c r="AA49" s="148"/>
      <c r="AB49" s="48">
        <f>COUNTIF(AB12:AB43,AK49)</f>
        <v>0</v>
      </c>
      <c r="AC49" s="148" t="s">
        <v>55</v>
      </c>
      <c r="AD49" s="148"/>
      <c r="AE49" s="148"/>
      <c r="AF49" s="148"/>
      <c r="AG49" s="48">
        <f>COUNTIF(AG12:AG43,AK49)</f>
        <v>0</v>
      </c>
      <c r="AH49" s="158" t="s">
        <v>56</v>
      </c>
      <c r="AI49" s="159"/>
      <c r="AJ49" s="48">
        <f>COUNTIF(AJ15:AJ46,AK49)</f>
        <v>0</v>
      </c>
      <c r="AK49" s="1" t="s">
        <v>56</v>
      </c>
    </row>
  </sheetData>
  <mergeCells count="72">
    <mergeCell ref="A2:Q2"/>
    <mergeCell ref="R2:S2"/>
    <mergeCell ref="T2:AJ2"/>
    <mergeCell ref="A1:AJ1"/>
    <mergeCell ref="A3:AJ3"/>
    <mergeCell ref="AI5:AI11"/>
    <mergeCell ref="AJ5:AJ11"/>
    <mergeCell ref="AH46:AI46"/>
    <mergeCell ref="AH47:AI47"/>
    <mergeCell ref="AH48:AI48"/>
    <mergeCell ref="AH5:AH11"/>
    <mergeCell ref="AH49:AI49"/>
    <mergeCell ref="E49:H49"/>
    <mergeCell ref="J49:M49"/>
    <mergeCell ref="O49:R49"/>
    <mergeCell ref="X49:AA49"/>
    <mergeCell ref="AC49:AF49"/>
    <mergeCell ref="J47:M47"/>
    <mergeCell ref="O47:R47"/>
    <mergeCell ref="X47:AA47"/>
    <mergeCell ref="AC47:AF47"/>
    <mergeCell ref="E48:H48"/>
    <mergeCell ref="J48:M48"/>
    <mergeCell ref="O48:R48"/>
    <mergeCell ref="X48:AA48"/>
    <mergeCell ref="AC48:AF48"/>
    <mergeCell ref="E47:H47"/>
    <mergeCell ref="E46:H46"/>
    <mergeCell ref="J46:M46"/>
    <mergeCell ref="O46:R46"/>
    <mergeCell ref="X46:AA46"/>
    <mergeCell ref="AC46:AF46"/>
    <mergeCell ref="Y6:Y11"/>
    <mergeCell ref="AC6:AC11"/>
    <mergeCell ref="Z5:Z11"/>
    <mergeCell ref="AA5:AA11"/>
    <mergeCell ref="AB5:AB11"/>
    <mergeCell ref="X6:X11"/>
    <mergeCell ref="A5:A11"/>
    <mergeCell ref="B5:B11"/>
    <mergeCell ref="G5:G11"/>
    <mergeCell ref="H5:H11"/>
    <mergeCell ref="I5:I11"/>
    <mergeCell ref="Q5:Q11"/>
    <mergeCell ref="R5:R11"/>
    <mergeCell ref="S5:S11"/>
    <mergeCell ref="P6:P11"/>
    <mergeCell ref="T6:T11"/>
    <mergeCell ref="U6:U11"/>
    <mergeCell ref="V6:V11"/>
    <mergeCell ref="W6:W11"/>
    <mergeCell ref="A44:B44"/>
    <mergeCell ref="A45:B45"/>
    <mergeCell ref="L5:L11"/>
    <mergeCell ref="M5:M11"/>
    <mergeCell ref="N5:N11"/>
    <mergeCell ref="AE5:AE11"/>
    <mergeCell ref="AF5:AF11"/>
    <mergeCell ref="AG5:AG11"/>
    <mergeCell ref="C6:C11"/>
    <mergeCell ref="D6:D11"/>
    <mergeCell ref="E6:E11"/>
    <mergeCell ref="F6:F11"/>
    <mergeCell ref="J6:J11"/>
    <mergeCell ref="K6:K11"/>
    <mergeCell ref="O6:O11"/>
    <mergeCell ref="C5:F5"/>
    <mergeCell ref="J5:K5"/>
    <mergeCell ref="O5:P5"/>
    <mergeCell ref="T5:Y5"/>
    <mergeCell ref="AC5:AD5"/>
    <mergeCell ref="AD6:AD11"/>
  </mergeCells>
  <pageMargins left="0.28000000000000003" right="0.16" top="0.75" bottom="0.75" header="0.3" footer="0.3"/>
  <pageSetup paperSize="9" scale="41" fitToHeight="0" orientation="landscape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43324-2CD8-44D6-975B-8456C3CEBF20}">
  <sheetPr>
    <tabColor theme="7" tint="0.39997558519241921"/>
  </sheetPr>
  <dimension ref="A1:P12"/>
  <sheetViews>
    <sheetView zoomScale="60" zoomScaleNormal="60" zoomScaleSheetLayoutView="70" workbookViewId="0">
      <selection sqref="A1:O32"/>
    </sheetView>
  </sheetViews>
  <sheetFormatPr defaultRowHeight="14.25" x14ac:dyDescent="0.2"/>
  <cols>
    <col min="1" max="1" width="11" customWidth="1"/>
    <col min="2" max="2" width="26.625" customWidth="1"/>
    <col min="3" max="5" width="9.125" customWidth="1"/>
    <col min="6" max="6" width="10.75" customWidth="1"/>
    <col min="7" max="7" width="11" customWidth="1"/>
    <col min="8" max="14" width="15.25" customWidth="1"/>
    <col min="15" max="15" width="7.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4" t="s">
        <v>154</v>
      </c>
      <c r="B2" s="164"/>
      <c r="C2" s="164"/>
      <c r="D2" s="164"/>
      <c r="E2" s="164"/>
      <c r="F2" s="164"/>
      <c r="G2" s="164"/>
      <c r="H2" s="165" t="s">
        <v>155</v>
      </c>
      <c r="I2" s="165"/>
      <c r="J2" s="165"/>
      <c r="K2" s="165"/>
      <c r="L2" s="165"/>
      <c r="M2" s="165"/>
      <c r="N2" s="165"/>
      <c r="O2" s="165"/>
    </row>
    <row r="3" spans="1:16" s="1" customFormat="1" ht="24" x14ac:dyDescent="0.55000000000000004">
      <c r="A3" s="90"/>
      <c r="B3" s="91" t="str">
        <f>ข้อมูลพื้นฐาน!D4</f>
        <v>ชั้นประถมศึกษาปีที่ 1</v>
      </c>
      <c r="C3" s="164" t="s">
        <v>57</v>
      </c>
      <c r="D3" s="164"/>
      <c r="E3" s="164" t="str">
        <f>ข้อมูลพื้นฐาน!D6</f>
        <v>ปีการศึกษา 2565</v>
      </c>
      <c r="F3" s="164"/>
      <c r="G3" s="90"/>
      <c r="H3" s="35"/>
      <c r="I3" s="166" t="str">
        <f>ข้อมูลพื้นฐาน!D4</f>
        <v>ชั้นประถมศึกษาปีที่ 1</v>
      </c>
      <c r="J3" s="166"/>
      <c r="K3" s="164" t="s">
        <v>57</v>
      </c>
      <c r="L3" s="164"/>
      <c r="M3" s="167" t="str">
        <f>ข้อมูลพื้นฐาน!D6</f>
        <v>ปีการศึกษา 2565</v>
      </c>
      <c r="N3" s="167"/>
      <c r="O3" s="35"/>
    </row>
    <row r="4" spans="1:16" s="1" customFormat="1" ht="24" x14ac:dyDescent="0.55000000000000004">
      <c r="B4" s="164" t="str">
        <f>[1]ข้อมูลพื้นฐาน!D7</f>
        <v>โรงเรียนของเราน่าอยู่</v>
      </c>
      <c r="C4" s="164"/>
      <c r="D4" s="164"/>
      <c r="E4" s="164"/>
      <c r="F4" s="164"/>
      <c r="G4" s="35"/>
      <c r="H4" s="165"/>
      <c r="I4" s="165"/>
      <c r="J4" s="165"/>
      <c r="K4" s="165"/>
      <c r="L4" s="165"/>
      <c r="M4" s="165"/>
      <c r="N4" s="165"/>
      <c r="O4" s="165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5"/>
      <c r="I5" s="165"/>
      <c r="J5" s="165"/>
      <c r="K5" s="165"/>
      <c r="L5" s="165"/>
      <c r="M5" s="165"/>
      <c r="N5" s="165"/>
      <c r="O5" s="165"/>
    </row>
    <row r="6" spans="1:16" s="1" customFormat="1" ht="24" x14ac:dyDescent="0.55000000000000004">
      <c r="B6" s="92" t="s">
        <v>156</v>
      </c>
      <c r="C6" s="168" t="s">
        <v>152</v>
      </c>
      <c r="D6" s="168"/>
      <c r="E6" s="168" t="s">
        <v>46</v>
      </c>
      <c r="F6" s="168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62">
        <f>'สรุปภาพรวม 1 ภาคเรียน2'!H45</f>
        <v>1.575</v>
      </c>
      <c r="D7" s="162"/>
      <c r="E7" s="163" t="str">
        <f>IF(C7&gt;=2.5,"ดีเยี่ยม",IF(C7&gt;=1.5,"ดี",IF(C7&gt;=1,"ผ่านเกณฑ์",IF(C7&gt;=0,"ไม่ผ่านเกณฑ์"))))</f>
        <v>ดี</v>
      </c>
      <c r="F7" s="163"/>
    </row>
    <row r="8" spans="1:16" s="1" customFormat="1" ht="24" x14ac:dyDescent="0.55000000000000004">
      <c r="B8" s="77" t="s">
        <v>139</v>
      </c>
      <c r="C8" s="162">
        <f>'สรุปภาพรวม 1 ภาคเรียน2'!M45</f>
        <v>1.9416666666666664</v>
      </c>
      <c r="D8" s="162"/>
      <c r="E8" s="163" t="str">
        <f t="shared" ref="E8:E12" si="0">IF(C8&gt;=2.5,"ดีเยี่ยม",IF(C8&gt;=1.5,"ดี",IF(C8&gt;=1,"ผ่านเกณฑ์",IF(C8&gt;=0,"ไม่ผ่านเกณฑ์"))))</f>
        <v>ดี</v>
      </c>
      <c r="F8" s="163"/>
    </row>
    <row r="9" spans="1:16" s="1" customFormat="1" ht="24" x14ac:dyDescent="0.55000000000000004">
      <c r="B9" s="77" t="s">
        <v>140</v>
      </c>
      <c r="C9" s="162">
        <f>'สรุปภาพรวม 1 ภาคเรียน2'!R45</f>
        <v>2.0750000000000002</v>
      </c>
      <c r="D9" s="162"/>
      <c r="E9" s="163" t="str">
        <f t="shared" si="0"/>
        <v>ดี</v>
      </c>
      <c r="F9" s="163"/>
    </row>
    <row r="10" spans="1:16" s="1" customFormat="1" ht="24" x14ac:dyDescent="0.55000000000000004">
      <c r="B10" s="77" t="s">
        <v>141</v>
      </c>
      <c r="C10" s="162">
        <f>'สรุปภาพรวม 1 ภาคเรียน2'!AA45</f>
        <v>2.2180555555555554</v>
      </c>
      <c r="D10" s="162"/>
      <c r="E10" s="163" t="str">
        <f t="shared" si="0"/>
        <v>ดี</v>
      </c>
      <c r="F10" s="163"/>
    </row>
    <row r="11" spans="1:16" s="1" customFormat="1" ht="24" x14ac:dyDescent="0.55000000000000004">
      <c r="B11" s="77" t="s">
        <v>142</v>
      </c>
      <c r="C11" s="162">
        <f>'สรุปภาพรวม 1 ภาคเรียน2'!AF45</f>
        <v>1.64375</v>
      </c>
      <c r="D11" s="162"/>
      <c r="E11" s="163" t="str">
        <f t="shared" si="0"/>
        <v>ดี</v>
      </c>
      <c r="F11" s="163"/>
    </row>
    <row r="12" spans="1:16" s="1" customFormat="1" ht="24" x14ac:dyDescent="0.55000000000000004">
      <c r="B12" s="93" t="s">
        <v>153</v>
      </c>
      <c r="C12" s="160">
        <f>'สรุปภาพรวม 1 ภาคเรียน2'!AI45</f>
        <v>1.8906944444444445</v>
      </c>
      <c r="D12" s="160"/>
      <c r="E12" s="161" t="str">
        <f t="shared" si="0"/>
        <v>ดี</v>
      </c>
      <c r="F12" s="161"/>
    </row>
  </sheetData>
  <mergeCells count="24">
    <mergeCell ref="C7:D7"/>
    <mergeCell ref="E7:F7"/>
    <mergeCell ref="A2:G2"/>
    <mergeCell ref="H2:O2"/>
    <mergeCell ref="C3:D3"/>
    <mergeCell ref="E3:F3"/>
    <mergeCell ref="I3:J3"/>
    <mergeCell ref="K3:L3"/>
    <mergeCell ref="M3:N3"/>
    <mergeCell ref="B4:F4"/>
    <mergeCell ref="H4:O4"/>
    <mergeCell ref="H5:O5"/>
    <mergeCell ref="C6:D6"/>
    <mergeCell ref="E6:F6"/>
    <mergeCell ref="C11:D11"/>
    <mergeCell ref="E11:F11"/>
    <mergeCell ref="C12:D12"/>
    <mergeCell ref="E12:F12"/>
    <mergeCell ref="C8:D8"/>
    <mergeCell ref="E8:F8"/>
    <mergeCell ref="C9:D9"/>
    <mergeCell ref="E9:F9"/>
    <mergeCell ref="C10:D10"/>
    <mergeCell ref="E10:F10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45</vt:i4>
      </vt:variant>
      <vt:variant>
        <vt:lpstr>ช่วงที่มีชื่อ</vt:lpstr>
      </vt:variant>
      <vt:variant>
        <vt:i4>44</vt:i4>
      </vt:variant>
    </vt:vector>
  </HeadingPairs>
  <TitlesOfParts>
    <vt:vector size="89" baseType="lpstr">
      <vt:lpstr>ข้อแนะนำ</vt:lpstr>
      <vt:lpstr>ข้อมูลพื้นฐาน</vt:lpstr>
      <vt:lpstr>ข้อมูลนักเรียน</vt:lpstr>
      <vt:lpstr>บันทึกข้อความภาคเรียน1</vt:lpstr>
      <vt:lpstr>สรุปภาพรวม 1 ภาคเรียน1</vt:lpstr>
      <vt:lpstr>สรุปภาพรวม 2 ภาคเรียน1</vt:lpstr>
      <vt:lpstr>บันทึกข้อความภาคเรียน2</vt:lpstr>
      <vt:lpstr>สรุปภาพรวม 1 ภาคเรียน2</vt:lpstr>
      <vt:lpstr>สรุปภาพรวม 2 ภาคเรียน2</vt:lpstr>
      <vt:lpstr>บันทึกข้อความรายปี</vt:lpstr>
      <vt:lpstr>สรุปภาพรวม 1 (รายปี)</vt:lpstr>
      <vt:lpstr>สรุปภาพรวม 2 (รายปี)</vt:lpstr>
      <vt:lpstr>สมรรถนะที่ 1 ตัวชี้วัดข้อที่ 1</vt:lpstr>
      <vt:lpstr>สมรรถนะที่ 1 ตัวชี้วัด1(รายปี)</vt:lpstr>
      <vt:lpstr>สมรรถนะที่ 1 ตัวชี้วัดข้อที่ 2</vt:lpstr>
      <vt:lpstr>สมรรถนะที่ 1 ตัวชี้วัด2(รายปี)</vt:lpstr>
      <vt:lpstr>สมรรถนะที่ 1 ตัวชี้วัดข้อที่ 3</vt:lpstr>
      <vt:lpstr>สมรรถนะที่ 1 ตัวชี้วัด3(รายปี)</vt:lpstr>
      <vt:lpstr>สมรรถนะที่ 1 ตัวชี้วัดข้อที่ 4</vt:lpstr>
      <vt:lpstr>สมรรถนะที่ 1 ตัวชี้วัด4(รายปี)</vt:lpstr>
      <vt:lpstr>สมรรถนะที่ 2 ตัวชี้วัดข้อที่ 1</vt:lpstr>
      <vt:lpstr>สมรรถนะที่ 2 ตัวชี้วัด1(รายปี)</vt:lpstr>
      <vt:lpstr>สมรรถนะที่ 2 ตัวชี้วัดข้อที 2</vt:lpstr>
      <vt:lpstr>สมรรถนะที่ 2 ตัวชี้วัด2(รายปี)</vt:lpstr>
      <vt:lpstr>สมรรถนะที่ 3 ตัวชี้วัดข้อที 1</vt:lpstr>
      <vt:lpstr>สมรรถนะที่ 3 ตัวชี้วัด1(รายปี)</vt:lpstr>
      <vt:lpstr>สมรรถนะที่ 3 ตัวชี้วัดข้อที 2</vt:lpstr>
      <vt:lpstr>สมรรถนะที่ 3 ตัวชี้วัด2(รายปี)</vt:lpstr>
      <vt:lpstr>สมรรถนะที่ 4 ตัวชี้วัดข้อที 1</vt:lpstr>
      <vt:lpstr>สมรรถนะที่ 4 ตัวชี้วัด1(รายปี)</vt:lpstr>
      <vt:lpstr>สมรรถนะที่ 4 ตัวชี้วัดข้อที 2</vt:lpstr>
      <vt:lpstr>สมรรถนะที่ 4 ตัวชี้วัด2(รายปี)</vt:lpstr>
      <vt:lpstr>สมรรถนะที่ 4 ตัวชี้วัดข้อที 3</vt:lpstr>
      <vt:lpstr>สมรรถนะที่ 4 ตัวชี้วัด3(รายปี)</vt:lpstr>
      <vt:lpstr>สมรรถนะที่ 4 ตัวชี้วัดข้อที 4</vt:lpstr>
      <vt:lpstr>สมรรถนะที่ 4 ตัวชี้วัด4(รายปี)</vt:lpstr>
      <vt:lpstr>สมรรถนะที่ 4 ตัวชี้วัดข้อที 5</vt:lpstr>
      <vt:lpstr>สมรรถนะที่ 4 ตัวชี้วัด5(รายปี)</vt:lpstr>
      <vt:lpstr>สมรรถนะที่ 4 ตัวชี้วัดข้อที 6</vt:lpstr>
      <vt:lpstr>สมรรถนะที่ 4 ตัวชี้วัด6(รายปี)</vt:lpstr>
      <vt:lpstr>สมรรถนะที่ 5 ตัวชี้วัดข้อที 1</vt:lpstr>
      <vt:lpstr>สมรรถนะที่ 5 ตัวชี้วัด1(รายปี)</vt:lpstr>
      <vt:lpstr>สมรรถนะที่ 5 ตัวชี้วัดข้อที 2</vt:lpstr>
      <vt:lpstr>สมรรถนะที่ 5 ตัวชี้วัด2(รายปี)</vt:lpstr>
      <vt:lpstr>เกณฑ์การประเมิน</vt:lpstr>
      <vt:lpstr>บันทึกข้อความภาคเรียน1!Print_Area</vt:lpstr>
      <vt:lpstr>บันทึกข้อความภาคเรียน2!Print_Area</vt:lpstr>
      <vt:lpstr>บันทึกข้อความรายปี!Print_Area</vt:lpstr>
      <vt:lpstr>'สมรรถนะที่ 1 ตัวชี้วัด1(รายปี)'!Print_Area</vt:lpstr>
      <vt:lpstr>'สมรรถนะที่ 1 ตัวชี้วัด2(รายปี)'!Print_Area</vt:lpstr>
      <vt:lpstr>'สมรรถนะที่ 1 ตัวชี้วัด3(รายปี)'!Print_Area</vt:lpstr>
      <vt:lpstr>'สมรรถนะที่ 1 ตัวชี้วัด4(รายปี)'!Print_Area</vt:lpstr>
      <vt:lpstr>'สมรรถนะที่ 1 ตัวชี้วัดข้อที่ 1'!Print_Area</vt:lpstr>
      <vt:lpstr>'สมรรถนะที่ 1 ตัวชี้วัดข้อที่ 2'!Print_Area</vt:lpstr>
      <vt:lpstr>'สมรรถนะที่ 1 ตัวชี้วัดข้อที่ 3'!Print_Area</vt:lpstr>
      <vt:lpstr>'สมรรถนะที่ 1 ตัวชี้วัดข้อที่ 4'!Print_Area</vt:lpstr>
      <vt:lpstr>'สมรรถนะที่ 2 ตัวชี้วัด1(รายปี)'!Print_Area</vt:lpstr>
      <vt:lpstr>'สมรรถนะที่ 2 ตัวชี้วัด2(รายปี)'!Print_Area</vt:lpstr>
      <vt:lpstr>'สมรรถนะที่ 2 ตัวชี้วัดข้อที่ 1'!Print_Area</vt:lpstr>
      <vt:lpstr>'สมรรถนะที่ 2 ตัวชี้วัดข้อที 2'!Print_Area</vt:lpstr>
      <vt:lpstr>'สมรรถนะที่ 3 ตัวชี้วัด1(รายปี)'!Print_Area</vt:lpstr>
      <vt:lpstr>'สมรรถนะที่ 3 ตัวชี้วัด2(รายปี)'!Print_Area</vt:lpstr>
      <vt:lpstr>'สมรรถนะที่ 3 ตัวชี้วัดข้อที 1'!Print_Area</vt:lpstr>
      <vt:lpstr>'สมรรถนะที่ 3 ตัวชี้วัดข้อที 2'!Print_Area</vt:lpstr>
      <vt:lpstr>'สมรรถนะที่ 4 ตัวชี้วัด1(รายปี)'!Print_Area</vt:lpstr>
      <vt:lpstr>'สมรรถนะที่ 4 ตัวชี้วัด2(รายปี)'!Print_Area</vt:lpstr>
      <vt:lpstr>'สมรรถนะที่ 4 ตัวชี้วัด3(รายปี)'!Print_Area</vt:lpstr>
      <vt:lpstr>'สมรรถนะที่ 4 ตัวชี้วัด4(รายปี)'!Print_Area</vt:lpstr>
      <vt:lpstr>'สมรรถนะที่ 4 ตัวชี้วัด5(รายปี)'!Print_Area</vt:lpstr>
      <vt:lpstr>'สมรรถนะที่ 4 ตัวชี้วัด6(รายปี)'!Print_Area</vt:lpstr>
      <vt:lpstr>'สมรรถนะที่ 4 ตัวชี้วัดข้อที 1'!Print_Area</vt:lpstr>
      <vt:lpstr>'สมรรถนะที่ 4 ตัวชี้วัดข้อที 2'!Print_Area</vt:lpstr>
      <vt:lpstr>'สมรรถนะที่ 4 ตัวชี้วัดข้อที 3'!Print_Area</vt:lpstr>
      <vt:lpstr>'สมรรถนะที่ 4 ตัวชี้วัดข้อที 4'!Print_Area</vt:lpstr>
      <vt:lpstr>'สมรรถนะที่ 4 ตัวชี้วัดข้อที 5'!Print_Area</vt:lpstr>
      <vt:lpstr>'สมรรถนะที่ 4 ตัวชี้วัดข้อที 6'!Print_Area</vt:lpstr>
      <vt:lpstr>'สมรรถนะที่ 5 ตัวชี้วัด1(รายปี)'!Print_Area</vt:lpstr>
      <vt:lpstr>'สมรรถนะที่ 5 ตัวชี้วัด2(รายปี)'!Print_Area</vt:lpstr>
      <vt:lpstr>'สมรรถนะที่ 5 ตัวชี้วัดข้อที 1'!Print_Area</vt:lpstr>
      <vt:lpstr>'สมรรถนะที่ 5 ตัวชี้วัดข้อที 2'!Print_Area</vt:lpstr>
      <vt:lpstr>'สรุปภาพรวม 1 (รายปี)'!Print_Area</vt:lpstr>
      <vt:lpstr>'สรุปภาพรวม 1 ภาคเรียน1'!Print_Area</vt:lpstr>
      <vt:lpstr>'สรุปภาพรวม 1 ภาคเรียน2'!Print_Area</vt:lpstr>
      <vt:lpstr>'สรุปภาพรวม 2 (รายปี)'!Print_Area</vt:lpstr>
      <vt:lpstr>'สรุปภาพรวม 2 ภาคเรียน1'!Print_Area</vt:lpstr>
      <vt:lpstr>'สรุปภาพรวม 2 ภาคเรียน2'!Print_Area</vt:lpstr>
      <vt:lpstr>บันทึกข้อความภาคเรียน1!Print_Titles</vt:lpstr>
      <vt:lpstr>บันทึกข้อความภาคเรียน2!Print_Titles</vt:lpstr>
      <vt:lpstr>บันทึกข้อความรายปี!Print_Titles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Khanittha</cp:lastModifiedBy>
  <cp:lastPrinted>2021-03-16T03:27:45Z</cp:lastPrinted>
  <dcterms:created xsi:type="dcterms:W3CDTF">2020-05-06T08:19:56Z</dcterms:created>
  <dcterms:modified xsi:type="dcterms:W3CDTF">2023-03-27T06:21:20Z</dcterms:modified>
</cp:coreProperties>
</file>