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มาตรฐานครูประจำชั้น\"/>
    </mc:Choice>
  </mc:AlternateContent>
  <xr:revisionPtr revIDLastSave="0" documentId="13_ncr:1_{C5E2EF3A-94DB-4B73-B53D-F8E2A02DC906}" xr6:coauthVersionLast="45" xr6:coauthVersionMax="45" xr10:uidLastSave="{00000000-0000-0000-0000-000000000000}"/>
  <bookViews>
    <workbookView xWindow="-120" yWindow="-120" windowWidth="20730" windowHeight="11160" firstSheet="9" activeTab="11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6" l="1"/>
  <c r="M34" i="6"/>
  <c r="L35" i="6"/>
  <c r="L34" i="6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F11" i="14"/>
  <c r="G11" i="14" s="1"/>
  <c r="F10" i="14"/>
  <c r="G13" i="14"/>
  <c r="O10" i="6"/>
  <c r="P10" i="6" s="1"/>
  <c r="O9" i="6"/>
  <c r="P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10" i="10"/>
  <c r="G10" i="10" s="1"/>
  <c r="F35" i="10" l="1"/>
  <c r="G12" i="10"/>
  <c r="F36" i="10"/>
  <c r="G11" i="5" l="1"/>
  <c r="F11" i="5"/>
  <c r="F10" i="5"/>
  <c r="G10" i="5" s="1"/>
  <c r="G10" i="14" l="1"/>
  <c r="K35" i="6"/>
  <c r="N35" i="6"/>
  <c r="K34" i="6"/>
  <c r="N34" i="6"/>
  <c r="J34" i="6"/>
  <c r="O12" i="6"/>
  <c r="P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49" i="19"/>
  <c r="B50" i="19" s="1"/>
  <c r="B51" i="19" s="1"/>
  <c r="B43" i="19"/>
  <c r="B44" i="19" s="1"/>
  <c r="B45" i="19" s="1"/>
  <c r="B36" i="19"/>
  <c r="B37" i="19" s="1"/>
  <c r="B38" i="19" s="1"/>
  <c r="B31" i="19"/>
  <c r="B32" i="19" s="1"/>
  <c r="B30" i="19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0" i="2"/>
  <c r="H18" i="14" l="1"/>
  <c r="H11" i="14"/>
  <c r="F12" i="14"/>
  <c r="H13" i="14"/>
  <c r="F14" i="14"/>
  <c r="G14" i="14" s="1"/>
  <c r="F15" i="14"/>
  <c r="F16" i="14"/>
  <c r="F17" i="14"/>
  <c r="F18" i="14"/>
  <c r="G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E36" i="14"/>
  <c r="D36" i="14"/>
  <c r="C36" i="14"/>
  <c r="E35" i="14"/>
  <c r="D35" i="14"/>
  <c r="C35" i="14"/>
  <c r="H28" i="14"/>
  <c r="H24" i="14"/>
  <c r="G27" i="14" l="1"/>
  <c r="H27" i="14" s="1"/>
  <c r="H23" i="14"/>
  <c r="G23" i="14"/>
  <c r="G19" i="14"/>
  <c r="H19" i="14" s="1"/>
  <c r="H15" i="14"/>
  <c r="G15" i="14"/>
  <c r="H29" i="14"/>
  <c r="G29" i="14"/>
  <c r="G25" i="14"/>
  <c r="H25" i="14" s="1"/>
  <c r="H21" i="14"/>
  <c r="G21" i="14"/>
  <c r="G17" i="14"/>
  <c r="H17" i="14" s="1"/>
  <c r="H20" i="14"/>
  <c r="G20" i="14"/>
  <c r="G16" i="14"/>
  <c r="H16" i="14" s="1"/>
  <c r="G12" i="14"/>
  <c r="H12" i="14" s="1"/>
  <c r="H14" i="14"/>
  <c r="F36" i="14"/>
  <c r="H10" i="14"/>
  <c r="F35" i="14"/>
  <c r="G35" i="14" l="1"/>
  <c r="G36" i="14"/>
  <c r="H36" i="14" s="1"/>
  <c r="H18" i="10"/>
  <c r="H22" i="10"/>
  <c r="H26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F36" i="11"/>
  <c r="E36" i="11"/>
  <c r="D36" i="11"/>
  <c r="C36" i="11"/>
  <c r="F35" i="11"/>
  <c r="E35" i="11"/>
  <c r="D35" i="11"/>
  <c r="C35" i="1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J23" i="9" s="1"/>
  <c r="H24" i="9"/>
  <c r="I24" i="9" s="1"/>
  <c r="H25" i="9"/>
  <c r="I25" i="9" s="1"/>
  <c r="J25" i="9" s="1"/>
  <c r="H26" i="9"/>
  <c r="H27" i="9"/>
  <c r="I27" i="9" s="1"/>
  <c r="H28" i="9"/>
  <c r="I28" i="9" s="1"/>
  <c r="J28" i="9" s="1"/>
  <c r="H29" i="9"/>
  <c r="I29" i="9" s="1"/>
  <c r="H30" i="9"/>
  <c r="H10" i="9"/>
  <c r="I10" i="9" s="1"/>
  <c r="C36" i="9"/>
  <c r="C35" i="9"/>
  <c r="J29" i="9"/>
  <c r="J27" i="9"/>
  <c r="J24" i="9"/>
  <c r="J20" i="9"/>
  <c r="J19" i="9"/>
  <c r="J15" i="9"/>
  <c r="J13" i="9"/>
  <c r="H14" i="10"/>
  <c r="H30" i="10"/>
  <c r="C36" i="10"/>
  <c r="C35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I14" i="11" l="1"/>
  <c r="H14" i="11"/>
  <c r="H22" i="11"/>
  <c r="I22" i="11" s="1"/>
  <c r="I30" i="11"/>
  <c r="H30" i="11"/>
  <c r="H20" i="11"/>
  <c r="I20" i="11" s="1"/>
  <c r="I28" i="11"/>
  <c r="H28" i="11"/>
  <c r="H18" i="11"/>
  <c r="I18" i="11" s="1"/>
  <c r="I26" i="11"/>
  <c r="H26" i="11"/>
  <c r="I30" i="9"/>
  <c r="J30" i="9" s="1"/>
  <c r="J26" i="9"/>
  <c r="I26" i="9"/>
  <c r="I22" i="9"/>
  <c r="J22" i="9" s="1"/>
  <c r="J18" i="9"/>
  <c r="I18" i="9"/>
  <c r="I14" i="9"/>
  <c r="J14" i="9" s="1"/>
  <c r="I16" i="11"/>
  <c r="H16" i="11"/>
  <c r="H24" i="11"/>
  <c r="I24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0" i="8"/>
  <c r="I30" i="8" s="1"/>
  <c r="J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M29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K30" i="7"/>
  <c r="L30" i="7" s="1"/>
  <c r="J36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Q10" i="6"/>
  <c r="O11" i="6"/>
  <c r="P11" i="6" s="1"/>
  <c r="Q12" i="6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H15" i="5" s="1"/>
  <c r="F16" i="5"/>
  <c r="G16" i="5" s="1"/>
  <c r="F17" i="5"/>
  <c r="G17" i="5" s="1"/>
  <c r="F18" i="5"/>
  <c r="G18" i="5" s="1"/>
  <c r="F19" i="5"/>
  <c r="G19" i="5" s="1"/>
  <c r="H19" i="5" s="1"/>
  <c r="F20" i="5"/>
  <c r="G20" i="5" s="1"/>
  <c r="F21" i="5"/>
  <c r="G21" i="5" s="1"/>
  <c r="H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H27" i="5" s="1"/>
  <c r="F28" i="5"/>
  <c r="G28" i="5" s="1"/>
  <c r="F29" i="5"/>
  <c r="G29" i="5" s="1"/>
  <c r="H29" i="5" s="1"/>
  <c r="F30" i="5"/>
  <c r="G30" i="5" s="1"/>
  <c r="H30" i="5" s="1"/>
  <c r="H22" i="5"/>
  <c r="H16" i="5"/>
  <c r="H24" i="5"/>
  <c r="E36" i="5"/>
  <c r="D36" i="5"/>
  <c r="C36" i="5"/>
  <c r="E35" i="5"/>
  <c r="D35" i="5"/>
  <c r="C35" i="5"/>
  <c r="H25" i="5"/>
  <c r="H23" i="5"/>
  <c r="H18" i="5"/>
  <c r="H17" i="5"/>
  <c r="H11" i="5"/>
  <c r="D36" i="4"/>
  <c r="E36" i="4"/>
  <c r="F36" i="4"/>
  <c r="D35" i="4"/>
  <c r="E35" i="4"/>
  <c r="F35" i="4"/>
  <c r="I14" i="4"/>
  <c r="I18" i="4"/>
  <c r="I22" i="4"/>
  <c r="I26" i="4"/>
  <c r="I30" i="4"/>
  <c r="G10" i="4"/>
  <c r="H10" i="4" s="1"/>
  <c r="C36" i="4"/>
  <c r="C35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E14" i="3" s="1"/>
  <c r="D15" i="3"/>
  <c r="D16" i="3"/>
  <c r="E16" i="3" s="1"/>
  <c r="D17" i="3"/>
  <c r="D18" i="3"/>
  <c r="E18" i="3" s="1"/>
  <c r="D19" i="3"/>
  <c r="D20" i="3"/>
  <c r="E20" i="3" s="1"/>
  <c r="D21" i="3"/>
  <c r="D22" i="3"/>
  <c r="E22" i="3" s="1"/>
  <c r="D23" i="3"/>
  <c r="D24" i="3"/>
  <c r="E24" i="3" s="1"/>
  <c r="D25" i="3"/>
  <c r="E25" i="3" s="1"/>
  <c r="D26" i="3"/>
  <c r="D27" i="3"/>
  <c r="D28" i="3"/>
  <c r="E28" i="3" s="1"/>
  <c r="D29" i="3"/>
  <c r="E29" i="3" s="1"/>
  <c r="D9" i="3"/>
  <c r="C35" i="3"/>
  <c r="C34" i="3"/>
  <c r="E27" i="3"/>
  <c r="E26" i="3"/>
  <c r="E23" i="3"/>
  <c r="E21" i="3"/>
  <c r="E19" i="3"/>
  <c r="E17" i="3"/>
  <c r="E15" i="3"/>
  <c r="I15" i="8" l="1"/>
  <c r="J15" i="8" s="1"/>
  <c r="I19" i="8"/>
  <c r="J19" i="8" s="1"/>
  <c r="I23" i="8"/>
  <c r="J23" i="8" s="1"/>
  <c r="I27" i="8"/>
  <c r="J27" i="8" s="1"/>
  <c r="I16" i="8"/>
  <c r="J16" i="8" s="1"/>
  <c r="I20" i="8"/>
  <c r="J20" i="8" s="1"/>
  <c r="I24" i="8"/>
  <c r="J24" i="8" s="1"/>
  <c r="I28" i="8"/>
  <c r="J28" i="8" s="1"/>
  <c r="L28" i="7"/>
  <c r="M28" i="7" s="1"/>
  <c r="L24" i="7"/>
  <c r="M24" i="7" s="1"/>
  <c r="L20" i="7"/>
  <c r="M20" i="7" s="1"/>
  <c r="L16" i="7"/>
  <c r="M16" i="7" s="1"/>
  <c r="L12" i="7"/>
  <c r="M12" i="7" s="1"/>
  <c r="I13" i="8"/>
  <c r="J13" i="8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35" i="8"/>
  <c r="K35" i="7"/>
  <c r="Q28" i="6"/>
  <c r="Q24" i="6"/>
  <c r="Q20" i="6"/>
  <c r="Q16" i="6"/>
  <c r="Q27" i="6"/>
  <c r="Q23" i="6"/>
  <c r="Q19" i="6"/>
  <c r="Q15" i="6"/>
  <c r="Q11" i="6"/>
  <c r="O34" i="6"/>
  <c r="P34" i="6"/>
  <c r="O35" i="6"/>
  <c r="Q26" i="6"/>
  <c r="Q22" i="6"/>
  <c r="Q18" i="6"/>
  <c r="Q14" i="6"/>
  <c r="H28" i="5"/>
  <c r="G35" i="5"/>
  <c r="H26" i="5"/>
  <c r="F35" i="5"/>
  <c r="G35" i="4"/>
  <c r="G36" i="4"/>
  <c r="Q21" i="6"/>
  <c r="Q29" i="6"/>
  <c r="Q25" i="6"/>
  <c r="Q13" i="6"/>
  <c r="J17" i="8"/>
  <c r="J21" i="8"/>
  <c r="J25" i="8"/>
  <c r="J29" i="8"/>
  <c r="J18" i="8"/>
  <c r="J22" i="8"/>
  <c r="J26" i="8"/>
  <c r="H36" i="8"/>
  <c r="J10" i="8"/>
  <c r="K36" i="7"/>
  <c r="M30" i="7"/>
  <c r="M26" i="7"/>
  <c r="M22" i="7"/>
  <c r="M18" i="7"/>
  <c r="M14" i="7"/>
  <c r="Q17" i="6"/>
  <c r="H12" i="5"/>
  <c r="H14" i="5"/>
  <c r="F36" i="5"/>
  <c r="E9" i="3"/>
  <c r="E11" i="3"/>
  <c r="I36" i="8" l="1"/>
  <c r="J36" i="8" s="1"/>
  <c r="I35" i="8"/>
  <c r="H20" i="5"/>
  <c r="Q9" i="6"/>
  <c r="L36" i="7"/>
  <c r="M36" i="7" s="1"/>
  <c r="M10" i="7"/>
  <c r="L35" i="7"/>
  <c r="P35" i="6"/>
  <c r="Q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<sst xmlns="http://schemas.openxmlformats.org/spreadsheetml/2006/main" count="613" uniqueCount="323">
  <si>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</si>
  <si>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</si>
  <si>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</si>
  <si>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</si>
  <si>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</si>
  <si>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</si>
  <si>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</si>
  <si>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</si>
  <si>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</si>
  <si>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</si>
  <si>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</si>
  <si>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</si>
  <si>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</si>
  <si>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</si>
  <si>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</si>
  <si>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</si>
  <si>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</si>
  <si>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</si>
  <si>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</si>
  <si>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</si>
  <si>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</si>
  <si>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</si>
  <si>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</si>
  <si>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</si>
  <si>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</si>
  <si>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</si>
  <si>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</si>
  <si>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</si>
  <si>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</si>
  <si>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</si>
  <si>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</si>
  <si>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</si>
  <si>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</si>
  <si>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</si>
  <si>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</si>
  <si>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</si>
  <si>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</si>
  <si>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</si>
  <si>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</si>
  <si>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</si>
  <si>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</si>
  <si>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</si>
  <si>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</si>
  <si>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</si>
  <si>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</si>
  <si>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</si>
  <si>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</si>
  <si>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</si>
  <si>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</si>
  <si>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</si>
  <si>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</si>
  <si>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</si>
  <si>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</si>
  <si>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</si>
  <si>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</si>
  <si>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</si>
  <si>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</si>
  <si>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</si>
  <si>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</si>
  <si>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</si>
  <si>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</si>
  <si>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</si>
  <si>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</si>
  <si>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</si>
  <si>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</si>
  <si>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</si>
  <si>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</si>
  <si>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</si>
  <si>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</si>
  <si>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</si>
  <si>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</si>
  <si>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</si>
  <si>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</si>
  <si>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</si>
  <si>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</si>
  <si>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</si>
  <si>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</si>
  <si>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</si>
  <si>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</si>
  <si>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</si>
  <si>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</si>
  <si>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</si>
  <si>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</si>
  <si>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</si>
  <si>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</si>
  <si>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</si>
  <si>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</si>
  <si>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</si>
  <si>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</si>
  <si>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</si>
  <si>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</si>
  <si>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</si>
  <si>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</si>
  <si>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</si>
  <si>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</si>
  <si>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</si>
  <si>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</si>
  <si>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</si>
  <si>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</si>
  <si>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</si>
  <si>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</si>
  <si>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</si>
  <si>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</si>
  <si>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</si>
  <si>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</si>
  <si>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</si>
  <si>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</si>
  <si>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</si>
  <si>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</si>
  <si>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</si>
  <si>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</si>
  <si>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</si>
  <si>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</si>
  <si>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</si>
  <si>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</si>
  <si>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</si>
  <si>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</si>
  <si>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</si>
  <si>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</si>
  <si>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</si>
  <si>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</si>
  <si>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</si>
  <si>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</si>
  <si>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</si>
  <si>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</si>
  <si>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</si>
  <si>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</si>
  <si>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</si>
  <si>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</si>
  <si>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</si>
  <si>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</si>
  <si>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</si>
  <si>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</si>
  <si>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</si>
  <si>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</si>
  <si>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</si>
  <si>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</si>
  <si>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</si>
  <si>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</si>
  <si>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</si>
  <si>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</si>
  <si>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</si>
  <si>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</si>
  <si>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</si>
  <si>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</si>
  <si>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</si>
  <si>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</si>
  <si>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</si>
  <si>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</si>
  <si>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</si>
  <si>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</si>
  <si>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</si>
  <si>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</si>
  <si>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</si>
  <si>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</si>
  <si>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</si>
  <si>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</si>
  <si>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</si>
  <si>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</si>
  <si>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</si>
  <si>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</si>
  <si>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</si>
  <si>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</si>
  <si>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</si>
  <si>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</si>
  <si>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</si>
  <si>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</si>
  <si>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</si>
  <si>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</si>
  <si>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</si>
  <si>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</si>
  <si>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</si>
  <si>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</si>
  <si>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</si>
  <si>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</si>
  <si>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</si>
  <si>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</si>
  <si>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</si>
  <si>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</si>
  <si>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</si>
  <si>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</si>
  <si>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</si>
  <si>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</si>
  <si>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</si>
  <si>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</si>
  <si>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</si>
  <si>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</si>
  <si>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</si>
  <si>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</si>
  <si>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</si>
  <si>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</si>
  <si>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</si>
  <si>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</si>
  <si>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</si>
  <si>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</si>
  <si>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</si>
  <si>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</si>
  <si>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</si>
  <si>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</si>
  <si>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</si>
  <si>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</si>
  <si>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</si>
  <si>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</si>
  <si>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</si>
  <si>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</si>
  <si>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</si>
  <si>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</si>
  <si>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</si>
  <si>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</si>
  <si>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</si>
  <si>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</si>
  <si>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</si>
  <si>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</si>
  <si>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</si>
  <si>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</si>
  <si>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</si>
  <si>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</si>
  <si>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</si>
  <si>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</si>
  <si>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</si>
  <si>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</si>
  <si>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</si>
  <si>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</si>
  <si>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</si>
  <si>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</si>
  <si>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</si>
  <si>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</si>
  <si>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</si>
  <si>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</si>
  <si>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</si>
  <si>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</si>
  <si>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</si>
  <si>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</si>
  <si>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</si>
  <si>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</si>
  <si>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</si>
  <si>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</si>
  <si>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</si>
  <si>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</si>
  <si>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</si>
  <si>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</si>
  <si>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</si>
  <si>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</si>
  <si>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</si>
  <si>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</si>
  <si>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</si>
  <si>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</si>
  <si>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</si>
  <si>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</si>
  <si>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</si>
  <si>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</si>
  <si>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</si>
  <si>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</si>
  <si>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</si>
  <si>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</si>
  <si>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</si>
  <si>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</si>
  <si>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</si>
  <si>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</si>
  <si>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</si>
  <si>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</si>
  <si>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</si>
  <si>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</si>
  <si>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</si>
  <si>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</si>
  <si>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</si>
  <si>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</si>
  <si>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</si>
  <si>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</si>
  <si>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</si>
  <si>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</si>
  <si>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</si>
  <si>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</si>
  <si>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</si>
  <si>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</si>
  <si>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</si>
  <si>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</si>
  <si>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</si>
  <si>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</si>
  <si>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</si>
  <si>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</si>
  <si>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</si>
  <si>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</si>
  <si>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</si>
  <si>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</si>
  <si>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</si>
  <si>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โรงเรียนบ้านกุดโบสถ์</t>
  </si>
  <si>
    <t>(นายสุนันท์  จงใจกลาง)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</si>
  <si>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</si>
  <si>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</si>
  <si>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</si>
  <si>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</si>
  <si>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</si>
  <si>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</si>
  <si>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เด็กหญิงพิชญาพร  ชินรัมย์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</si>
  <si>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</si>
  <si>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</si>
  <si>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</si>
  <si>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</si>
  <si>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</si>
  <si>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</si>
  <si>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</si>
  <si>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</si>
  <si>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</si>
  <si>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</si>
  <si>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</si>
  <si>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</si>
  <si>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</si>
  <si>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เด็กชายธชย  นนสุรัตน์</t>
  </si>
  <si>
    <t>(นางสำรอง  ต้นกระโทก)</t>
  </si>
  <si>
    <t xml:space="preserve">ลงชื่อ .................................. </t>
  </si>
  <si>
    <t>ข้อมูลนักเรียนชั้น ป.2</t>
  </si>
  <si>
    <t>ผลสัมฤทธิ์ทางการเรียนตามหลักสูตรสถานศึกษาของนักเรียนชั้น ป.2</t>
  </si>
  <si>
    <t>ความรู้ ทักษะพื้นฐานและเจตคติที่ดีต่องานอาชีพของนักเรียนชั้น ป.2</t>
  </si>
  <si>
    <t>คุณลักษณะและค่านิยมที่ดีตามที่สถานศึกษากำหนดของนักเรียนชั้น ป.2</t>
  </si>
  <si>
    <t>ความภูมิใจในท้องถิ่นและความเป็นไทยของนักเรียนชั้น ป.2</t>
  </si>
  <si>
    <t>การยอมรับที่จะอยู่ร่วมกันบนความแตกต่างและหลากหลายของนักเรียนชั้น ป.2</t>
  </si>
  <si>
    <t>สุขภาวะทางร่างกายและจิตสังคมของนักเรียนชั้น ป.2</t>
  </si>
  <si>
    <t>ความสามารถในด้านการสื่อสารของนักเรียนชั้น ป.2</t>
  </si>
  <si>
    <t>ความสามารถในด้านการคิดคำนวณของนักเรียนชั้น ป.2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</si>
  <si>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ป.2</t>
  </si>
  <si>
    <t>ความสามารถในการสร้างนวัตกรรมของนักเรียนชั้น ป.2</t>
  </si>
  <si>
    <t>ความสามารถในการใช้เทคโนโลยีสารสนเทศและการสื่อสารของนักเรียนชั้น ป.2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</si>
</sst>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5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240744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นางสำรอง  ต้นกระโทก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8</xdr:row>
      <xdr:rowOff>9524</xdr:rowOff>
    </xdr:from>
    <xdr:to>
      <xdr:col>24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ht="39" customHeight="1" x14ac:dyDescent="0.55000000000000004">
      <c r="A2" s="100" t="s">
        <v>86</v>
      </c>
      <c r="B2" s="100"/>
      <c r="C2" s="100"/>
      <c r="D2" s="100"/>
      <c r="E2" s="100"/>
      <c r="F2" s="100"/>
      <c r="G2" s="100"/>
      <c r="H2" s="100"/>
      <c r="I2" s="100"/>
    </row>
    <row r="3" spans="1:9" ht="26.25" customHeight="1" x14ac:dyDescent="0.55000000000000004">
      <c r="A3" s="98" t="s">
        <v>83</v>
      </c>
      <c r="B3" s="98"/>
      <c r="C3" s="98"/>
      <c r="D3" s="98"/>
      <c r="E3" s="98"/>
      <c r="F3" s="98"/>
      <c r="G3" s="98"/>
      <c r="H3" s="98"/>
      <c r="I3" s="98"/>
    </row>
    <row r="4" spans="1:9" ht="30.75" x14ac:dyDescent="0.55000000000000004">
      <c r="A4" s="98" t="s">
        <v>1</v>
      </c>
      <c r="B4" s="98"/>
      <c r="C4" s="98"/>
      <c r="D4" s="98"/>
      <c r="E4" s="98"/>
      <c r="F4" s="98"/>
      <c r="G4" s="98"/>
      <c r="H4" s="98"/>
      <c r="I4" s="98"/>
    </row>
    <row r="5" spans="1:9" ht="42" customHeight="1" x14ac:dyDescent="0.55000000000000004">
      <c r="A5" s="100" t="s">
        <v>84</v>
      </c>
      <c r="B5" s="100"/>
      <c r="C5" s="100"/>
      <c r="D5" s="100"/>
      <c r="E5" s="100"/>
      <c r="F5" s="100"/>
      <c r="G5" s="100"/>
      <c r="H5" s="100"/>
      <c r="I5" s="100"/>
    </row>
    <row r="6" spans="1:9" ht="36.75" customHeight="1" x14ac:dyDescent="0.55000000000000004">
      <c r="A6" s="100" t="s">
        <v>80</v>
      </c>
      <c r="B6" s="100"/>
      <c r="C6" s="100"/>
      <c r="D6" s="100"/>
      <c r="E6" s="100"/>
      <c r="F6" s="100"/>
      <c r="G6" s="100"/>
      <c r="H6" s="100"/>
      <c r="I6" s="100"/>
    </row>
    <row r="7" spans="1:9" ht="30.75" x14ac:dyDescent="0.55000000000000004">
      <c r="A7" s="98" t="s">
        <v>2</v>
      </c>
      <c r="B7" s="98"/>
      <c r="C7" s="98"/>
      <c r="D7" s="98"/>
      <c r="E7" s="98"/>
      <c r="F7" s="98"/>
      <c r="G7" s="98"/>
      <c r="H7" s="98"/>
      <c r="I7" s="98"/>
    </row>
    <row r="8" spans="1:9" ht="30.75" x14ac:dyDescent="0.55000000000000004">
      <c r="A8" s="98" t="s">
        <v>3</v>
      </c>
      <c r="B8" s="98"/>
      <c r="C8" s="98"/>
      <c r="D8" s="98"/>
      <c r="E8" s="98"/>
      <c r="F8" s="98"/>
      <c r="G8" s="98"/>
      <c r="H8" s="98"/>
      <c r="I8" s="98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workbookViewId="0">
      <selection activeCell="A6" sqref="A6:H6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20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322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4" t="s">
        <v>7</v>
      </c>
      <c r="B8" s="104" t="s">
        <v>8</v>
      </c>
      <c r="C8" s="114" t="s">
        <v>21</v>
      </c>
      <c r="D8" s="114" t="s">
        <v>181</v>
      </c>
      <c r="E8" s="114" t="s">
        <v>182</v>
      </c>
      <c r="F8" s="114" t="s">
        <v>121</v>
      </c>
      <c r="G8" s="114" t="s">
        <v>11</v>
      </c>
      <c r="H8" s="104" t="s">
        <v>12</v>
      </c>
    </row>
    <row r="9" spans="1:10" ht="52.5" customHeight="1" x14ac:dyDescent="0.55000000000000004">
      <c r="A9" s="105"/>
      <c r="B9" s="105"/>
      <c r="C9" s="115"/>
      <c r="D9" s="115"/>
      <c r="E9" s="115"/>
      <c r="F9" s="115"/>
      <c r="G9" s="115"/>
      <c r="H9" s="10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89</v>
      </c>
      <c r="D11" s="7">
        <v>4</v>
      </c>
      <c r="E11" s="46">
        <v>5</v>
      </c>
      <c r="F11" s="46">
        <f t="shared" ref="F11:F30" si="0">SUM(C11:E11)</f>
        <v>98</v>
      </c>
      <c r="G11" s="9">
        <f t="shared" ref="G11:G30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/>
      <c r="B31" s="8"/>
      <c r="C31" s="8"/>
      <c r="D31" s="8"/>
      <c r="E31" s="8"/>
      <c r="F31" s="46"/>
      <c r="G31" s="9"/>
      <c r="H31" s="10"/>
    </row>
    <row r="32" spans="1:8" ht="18.75" customHeight="1" x14ac:dyDescent="0.55000000000000004">
      <c r="A32" s="7"/>
      <c r="B32" s="8"/>
      <c r="C32" s="8"/>
      <c r="D32" s="8"/>
      <c r="E32" s="8"/>
      <c r="F32" s="46"/>
      <c r="G32" s="9"/>
      <c r="H32" s="10"/>
    </row>
    <row r="33" spans="1:8" ht="18.75" customHeight="1" x14ac:dyDescent="0.55000000000000004">
      <c r="A33" s="7"/>
      <c r="B33" s="8"/>
      <c r="C33" s="8"/>
      <c r="D33" s="8"/>
      <c r="E33" s="8"/>
      <c r="F33" s="46"/>
      <c r="G33" s="9"/>
      <c r="H33" s="10"/>
    </row>
    <row r="34" spans="1:8" ht="18.75" customHeight="1" x14ac:dyDescent="0.55000000000000004">
      <c r="A34" s="7"/>
      <c r="B34" s="8"/>
      <c r="C34" s="8"/>
      <c r="D34" s="8"/>
      <c r="E34" s="8"/>
      <c r="F34" s="46"/>
      <c r="G34" s="9"/>
      <c r="H34" s="10"/>
    </row>
    <row r="35" spans="1:8" ht="19.5" customHeight="1" x14ac:dyDescent="0.55000000000000004">
      <c r="A35" s="107" t="s">
        <v>15</v>
      </c>
      <c r="B35" s="108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17.333333333333332</v>
      </c>
      <c r="G36" s="29">
        <f>AVERAGE(G10:G34)</f>
        <v>15.757575757575756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6" t="s">
        <v>95</v>
      </c>
      <c r="C38" s="106"/>
      <c r="D38" s="106" t="s">
        <v>95</v>
      </c>
      <c r="E38" s="106"/>
      <c r="F38" s="106"/>
      <c r="G38" s="106"/>
      <c r="H38" s="106"/>
    </row>
    <row r="39" spans="1:8" x14ac:dyDescent="0.55000000000000004">
      <c r="B39" s="106" t="str">
        <f>ข้อมูลพื้นฐาน!D5</f>
        <v>(นางสำรอง  ต้นกระโทก)</v>
      </c>
      <c r="C39" s="106"/>
      <c r="D39" s="106" t="str">
        <f>ข้อมูลพื้นฐาน!D7</f>
        <v>(นายสุนันท์  จงใจกลาง)</v>
      </c>
      <c r="E39" s="106"/>
      <c r="F39" s="106"/>
      <c r="G39" s="106"/>
      <c r="H39" s="106"/>
    </row>
    <row r="40" spans="1:8" x14ac:dyDescent="0.55000000000000004">
      <c r="B40" s="106" t="s">
        <v>85</v>
      </c>
      <c r="C40" s="106"/>
      <c r="D40" s="106" t="s">
        <v>92</v>
      </c>
      <c r="E40" s="106"/>
      <c r="F40" s="106"/>
      <c r="G40" s="106"/>
      <c r="H40" s="106"/>
    </row>
  </sheetData>
  <mergeCells count="22"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183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184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113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185</v>
      </c>
      <c r="C8" s="89" t="s">
        <v>114</v>
      </c>
      <c r="D8" s="89" t="s">
        <v>115</v>
      </c>
      <c r="E8" s="89" t="s">
        <v>116</v>
      </c>
      <c r="F8" s="89" t="s">
        <v>117</v>
      </c>
      <c r="G8" s="89" t="s">
        <v>118</v>
      </c>
    </row>
    <row r="9" spans="1:11" ht="336.75" customHeight="1" x14ac:dyDescent="0.55000000000000004">
      <c r="B9" s="90" t="s">
        <v>186</v>
      </c>
      <c r="C9" s="91" t="s">
        <v>187</v>
      </c>
      <c r="D9" s="90" t="s">
        <v>188</v>
      </c>
      <c r="E9" s="90" t="s">
        <v>189</v>
      </c>
      <c r="F9" s="90" t="s">
        <v>190</v>
      </c>
      <c r="G9" s="90" t="s">
        <v>191</v>
      </c>
    </row>
    <row r="11" spans="1:11" ht="28.5" customHeight="1" x14ac:dyDescent="0.55000000000000004">
      <c r="A11" s="103" t="s">
        <v>192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113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193</v>
      </c>
      <c r="C14" s="89" t="s">
        <v>114</v>
      </c>
      <c r="D14" s="89" t="s">
        <v>115</v>
      </c>
      <c r="E14" s="89" t="s">
        <v>116</v>
      </c>
      <c r="F14" s="89" t="s">
        <v>117</v>
      </c>
      <c r="G14" s="89" t="s">
        <v>118</v>
      </c>
    </row>
    <row r="15" spans="1:11" ht="339.75" customHeight="1" x14ac:dyDescent="0.55000000000000004">
      <c r="B15" s="90" t="s">
        <v>194</v>
      </c>
      <c r="C15" s="91" t="s">
        <v>195</v>
      </c>
      <c r="D15" s="90" t="s">
        <v>196</v>
      </c>
      <c r="E15" s="90" t="s">
        <v>197</v>
      </c>
      <c r="F15" s="90" t="s">
        <v>198</v>
      </c>
      <c r="G15" s="90" t="s">
        <v>199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S39"/>
  <sheetViews>
    <sheetView tabSelected="1" workbookViewId="0">
      <selection activeCell="F12" sqref="F12"/>
    </sheetView>
  </sheetViews>
  <sheetFormatPr defaultRowHeight="24" x14ac:dyDescent="0.55000000000000004"/>
  <cols>
    <col min="1" max="1" width="3" style="1" customWidth="1"/>
    <col min="2" max="2" width="22.125" style="1" customWidth="1"/>
    <col min="3" max="14" width="4" style="1" customWidth="1"/>
    <col min="15" max="15" width="7.25" style="1" customWidth="1"/>
    <col min="16" max="16" width="7.875" style="1" customWidth="1"/>
    <col min="17" max="17" width="11" style="1" customWidth="1"/>
    <col min="18" max="16384" width="9" style="1"/>
  </cols>
  <sheetData>
    <row r="1" spans="1:19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3"/>
      <c r="S1" s="3"/>
    </row>
    <row r="2" spans="1:19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3"/>
      <c r="S2" s="3"/>
    </row>
    <row r="3" spans="1:19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4"/>
      <c r="S3" s="4"/>
    </row>
    <row r="4" spans="1:19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5"/>
      <c r="S4" s="5"/>
    </row>
    <row r="5" spans="1:19" ht="19.5" customHeight="1" x14ac:dyDescent="0.55000000000000004">
      <c r="A5" s="110" t="s">
        <v>22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5"/>
      <c r="S5" s="5"/>
    </row>
    <row r="6" spans="1:19" ht="21" customHeight="1" x14ac:dyDescent="0.55000000000000004">
      <c r="A6" s="111" t="s">
        <v>312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4"/>
      <c r="S6" s="4"/>
    </row>
    <row r="7" spans="1:1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97"/>
      <c r="M7" s="97"/>
      <c r="N7" s="75"/>
      <c r="O7" s="6"/>
      <c r="P7" s="6"/>
      <c r="Q7" s="6"/>
      <c r="R7" s="6"/>
      <c r="S7" s="4"/>
    </row>
    <row r="8" spans="1:19" ht="68.25" customHeight="1" x14ac:dyDescent="0.55000000000000004">
      <c r="A8" s="38" t="s">
        <v>7</v>
      </c>
      <c r="B8" s="38" t="s">
        <v>8</v>
      </c>
      <c r="C8" s="39" t="s">
        <v>102</v>
      </c>
      <c r="D8" s="39" t="s">
        <v>103</v>
      </c>
      <c r="E8" s="39" t="s">
        <v>104</v>
      </c>
      <c r="F8" s="39" t="s">
        <v>105</v>
      </c>
      <c r="G8" s="39" t="s">
        <v>101</v>
      </c>
      <c r="H8" s="39" t="s">
        <v>106</v>
      </c>
      <c r="I8" s="39" t="s">
        <v>23</v>
      </c>
      <c r="J8" s="39" t="s">
        <v>107</v>
      </c>
      <c r="K8" s="39" t="s">
        <v>108</v>
      </c>
      <c r="L8" s="39" t="s">
        <v>24</v>
      </c>
      <c r="M8" s="39"/>
      <c r="N8" s="39"/>
      <c r="O8" s="40" t="s">
        <v>15</v>
      </c>
      <c r="P8" s="41" t="s">
        <v>11</v>
      </c>
      <c r="Q8" s="38" t="s">
        <v>12</v>
      </c>
    </row>
    <row r="9" spans="1:19" ht="18.75" customHeight="1" x14ac:dyDescent="0.55000000000000004">
      <c r="A9" s="7">
        <v>1</v>
      </c>
      <c r="B9" s="8" t="str">
        <f>ข้อมูลนักเรียน!B5</f>
        <v>เด็กชายทิวัตถ์  คล้ายกระโทก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88</v>
      </c>
      <c r="L9" s="11">
        <v>77</v>
      </c>
      <c r="M9" s="11"/>
      <c r="N9" s="11">
        <v>77</v>
      </c>
      <c r="O9" s="11">
        <f>SUM(C9:N9)</f>
        <v>867.5</v>
      </c>
      <c r="P9" s="9">
        <f>SUM(O9*100)/1000</f>
        <v>86.75</v>
      </c>
      <c r="Q9" s="10" t="str">
        <f>IF(P9&gt;=90,"ยอดเยี่ยม",IF(P9&gt;=80,"ดีเลิศ",IF(P9&gt;=70,"ดี",IF(P9&gt;=60,"ปานกลาง",IF(P9&lt;60,"กำลังพัฒนา")))))</f>
        <v>ดีเลิศ</v>
      </c>
    </row>
    <row r="10" spans="1:19" ht="18.75" customHeight="1" x14ac:dyDescent="0.55000000000000004">
      <c r="A10" s="7">
        <v>2</v>
      </c>
      <c r="B10" s="8" t="str">
        <f>ข้อมูลนักเรียน!B6</f>
        <v>เด็กชายเมธาพัศ  แผ้วครบุรี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59</v>
      </c>
      <c r="L10" s="11">
        <v>81</v>
      </c>
      <c r="M10" s="11"/>
      <c r="N10" s="11">
        <v>81</v>
      </c>
      <c r="O10" s="11">
        <f>SUM(C10:N10)</f>
        <v>887</v>
      </c>
      <c r="P10" s="9">
        <f t="shared" ref="P10:P29" si="0">SUM(O10*100)/1000</f>
        <v>88.7</v>
      </c>
      <c r="Q10" s="10" t="str">
        <f t="shared" ref="Q10:Q35" si="1">IF(P10&gt;=90,"ยอดเยี่ยม",IF(P10&gt;=80,"ดีเลิศ",IF(P10&gt;=70,"ดี",IF(P10&gt;=60,"ปานกลาง",IF(P10&lt;60,"กำลังพัฒนา")))))</f>
        <v>ดีเลิศ</v>
      </c>
    </row>
    <row r="11" spans="1:19" ht="18.75" customHeight="1" x14ac:dyDescent="0.55000000000000004">
      <c r="A11" s="7">
        <v>3</v>
      </c>
      <c r="B11" s="8" t="str">
        <f>ข้อมูลนักเรียน!B7</f>
        <v>เด็กชายโชคชัย  เรือนเพชร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>SUM(C11:N11)</f>
        <v>0</v>
      </c>
      <c r="P11" s="9">
        <f t="shared" si="0"/>
        <v>0</v>
      </c>
      <c r="Q11" s="10" t="str">
        <f t="shared" si="1"/>
        <v>กำลังพัฒนา</v>
      </c>
    </row>
    <row r="12" spans="1:19" ht="18.75" customHeight="1" x14ac:dyDescent="0.55000000000000004">
      <c r="A12" s="7">
        <v>4</v>
      </c>
      <c r="B12" s="8" t="str">
        <f>ข้อมูลนักเรียน!B8</f>
        <v>เด็กชายกฤตพจน์  เพชรท้าว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>SUM(C12:N12)</f>
        <v>0</v>
      </c>
      <c r="P12" s="9">
        <f t="shared" si="0"/>
        <v>0</v>
      </c>
      <c r="Q12" s="10" t="str">
        <f t="shared" si="1"/>
        <v>กำลังพัฒนา</v>
      </c>
    </row>
    <row r="13" spans="1:19" ht="18.75" customHeight="1" x14ac:dyDescent="0.55000000000000004">
      <c r="A13" s="7">
        <v>5</v>
      </c>
      <c r="B13" s="8" t="str">
        <f>ข้อมูลนักเรียน!B9</f>
        <v>เด็กชายภัทนนท์  เตาตะขบ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>SUM(C13:N13)</f>
        <v>0</v>
      </c>
      <c r="P13" s="9">
        <f t="shared" si="0"/>
        <v>0</v>
      </c>
      <c r="Q13" s="10" t="str">
        <f t="shared" si="1"/>
        <v>กำลังพัฒนา</v>
      </c>
    </row>
    <row r="14" spans="1:19" ht="18.75" customHeight="1" x14ac:dyDescent="0.55000000000000004">
      <c r="A14" s="7">
        <v>6</v>
      </c>
      <c r="B14" s="8" t="str">
        <f>ข้อมูลนักเรียน!B10</f>
        <v>เด็กหญิงเสาวภาคย์  สิงห์บัญชา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>SUM(C14:N14)</f>
        <v>0</v>
      </c>
      <c r="P14" s="9">
        <f t="shared" si="0"/>
        <v>0</v>
      </c>
      <c r="Q14" s="10" t="str">
        <f t="shared" si="1"/>
        <v>กำลังพัฒนา</v>
      </c>
    </row>
    <row r="15" spans="1:19" ht="18.75" customHeight="1" x14ac:dyDescent="0.55000000000000004">
      <c r="A15" s="7">
        <v>7</v>
      </c>
      <c r="B15" s="8" t="str">
        <f>ข้อมูลนักเรียน!B11</f>
        <v>เด็กหญิงพิชญาพร  ชินรัมย์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>SUM(C15:N15)</f>
        <v>0</v>
      </c>
      <c r="P15" s="9">
        <f t="shared" si="0"/>
        <v>0</v>
      </c>
      <c r="Q15" s="10" t="str">
        <f t="shared" si="1"/>
        <v>กำลังพัฒนา</v>
      </c>
    </row>
    <row r="16" spans="1:19" ht="18.75" customHeight="1" x14ac:dyDescent="0.55000000000000004">
      <c r="A16" s="7">
        <v>8</v>
      </c>
      <c r="B16" s="8" t="str">
        <f>ข้อมูลนักเรียน!B12</f>
        <v>เด็กหญิงเพชรรัตน์  ฉันกระโทก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>SUM(C16:N16)</f>
        <v>0</v>
      </c>
      <c r="P16" s="9">
        <f t="shared" si="0"/>
        <v>0</v>
      </c>
      <c r="Q16" s="10" t="str">
        <f t="shared" si="1"/>
        <v>กำลังพัฒนา</v>
      </c>
    </row>
    <row r="17" spans="1:17" ht="18.75" customHeight="1" x14ac:dyDescent="0.55000000000000004">
      <c r="A17" s="7">
        <v>9</v>
      </c>
      <c r="B17" s="8" t="str">
        <f>ข้อมูลนักเรียน!B13</f>
        <v>เด็กหญิงกานต์ธิดา  แสนกระโทก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>SUM(C17:N17)</f>
        <v>0</v>
      </c>
      <c r="P17" s="9">
        <f t="shared" si="0"/>
        <v>0</v>
      </c>
      <c r="Q17" s="10" t="str">
        <f t="shared" si="1"/>
        <v>กำลังพัฒนา</v>
      </c>
    </row>
    <row r="18" spans="1:17" ht="18.75" customHeight="1" x14ac:dyDescent="0.55000000000000004">
      <c r="A18" s="7">
        <v>10</v>
      </c>
      <c r="B18" s="8" t="str">
        <f>ข้อมูลนักเรียน!B14</f>
        <v>เด็กชายอนุวัฒน์  เนื้อกระโทก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>SUM(C18:N18)</f>
        <v>0</v>
      </c>
      <c r="P18" s="9">
        <f t="shared" si="0"/>
        <v>0</v>
      </c>
      <c r="Q18" s="10" t="str">
        <f t="shared" si="1"/>
        <v>กำลังพัฒนา</v>
      </c>
    </row>
    <row r="19" spans="1:17" ht="18.75" customHeight="1" x14ac:dyDescent="0.55000000000000004">
      <c r="A19" s="7">
        <v>11</v>
      </c>
      <c r="B19" s="8" t="str">
        <f>ข้อมูลนักเรียน!B15</f>
        <v>เด็กหญิงกิตญาดา  หมั่นกุดเวียน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>SUM(C19:N19)</f>
        <v>0</v>
      </c>
      <c r="P19" s="9">
        <f t="shared" si="0"/>
        <v>0</v>
      </c>
      <c r="Q19" s="10" t="str">
        <f t="shared" si="1"/>
        <v>กำลังพัฒนา</v>
      </c>
    </row>
    <row r="20" spans="1:17" ht="18.75" customHeight="1" x14ac:dyDescent="0.55000000000000004">
      <c r="A20" s="7">
        <v>12</v>
      </c>
      <c r="B20" s="8" t="str">
        <f>ข้อมูลนักเรียน!B16</f>
        <v>เด็กชายจิรณัฐ หมั่นกุดเวียน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>SUM(C20:N20)</f>
        <v>0</v>
      </c>
      <c r="P20" s="9">
        <f t="shared" si="0"/>
        <v>0</v>
      </c>
      <c r="Q20" s="10" t="str">
        <f t="shared" si="1"/>
        <v>กำลังพัฒนา</v>
      </c>
    </row>
    <row r="21" spans="1:17" ht="18.75" customHeight="1" x14ac:dyDescent="0.55000000000000004">
      <c r="A21" s="7">
        <v>13</v>
      </c>
      <c r="B21" s="8" t="str">
        <f>ข้อมูลนักเรียน!B17</f>
        <v>เด็กชายกฤตษฎา รัตนะมาลา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>SUM(C21:N21)</f>
        <v>0</v>
      </c>
      <c r="P21" s="9">
        <f t="shared" si="0"/>
        <v>0</v>
      </c>
      <c r="Q21" s="10" t="str">
        <f t="shared" si="1"/>
        <v>กำลังพัฒนา</v>
      </c>
    </row>
    <row r="22" spans="1:17" ht="18.75" customHeight="1" x14ac:dyDescent="0.55000000000000004">
      <c r="A22" s="7">
        <v>14</v>
      </c>
      <c r="B22" s="8" t="str">
        <f>ข้อมูลนักเรียน!B18</f>
        <v>เด็กหญิงกัญญารัตน์ วรรณุรักษ์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f>SUM(C22:N22)</f>
        <v>0</v>
      </c>
      <c r="P22" s="9">
        <f t="shared" si="0"/>
        <v>0</v>
      </c>
      <c r="Q22" s="10" t="str">
        <f t="shared" si="1"/>
        <v>กำลังพัฒนา</v>
      </c>
    </row>
    <row r="23" spans="1:17" ht="18.75" customHeight="1" x14ac:dyDescent="0.55000000000000004">
      <c r="A23" s="7">
        <v>15</v>
      </c>
      <c r="B23" s="8" t="str">
        <f>ข้อมูลนักเรียน!B19</f>
        <v>เด็กหญิงนิชาพร  เรือนเพชร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f>SUM(C23:N23)</f>
        <v>0</v>
      </c>
      <c r="P23" s="9">
        <f t="shared" si="0"/>
        <v>0</v>
      </c>
      <c r="Q23" s="10" t="str">
        <f t="shared" si="1"/>
        <v>กำลังพัฒนา</v>
      </c>
    </row>
    <row r="24" spans="1:17" ht="18.75" customHeight="1" x14ac:dyDescent="0.55000000000000004">
      <c r="A24" s="7">
        <v>16</v>
      </c>
      <c r="B24" s="8" t="str">
        <f>ข้อมูลนักเรียน!B20</f>
        <v>เด็กหญิงธัญชนก ลีกระโทก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>SUM(C24:N24)</f>
        <v>0</v>
      </c>
      <c r="P24" s="9">
        <f t="shared" si="0"/>
        <v>0</v>
      </c>
      <c r="Q24" s="10" t="str">
        <f t="shared" si="1"/>
        <v>กำลังพัฒนา</v>
      </c>
    </row>
    <row r="25" spans="1:17" ht="18.75" customHeight="1" x14ac:dyDescent="0.55000000000000004">
      <c r="A25" s="7">
        <v>17</v>
      </c>
      <c r="B25" s="8" t="str">
        <f>ข้อมูลนักเรียน!B21</f>
        <v>เด็กหญิงอารยา ชื่นกระโทก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>SUM(C25:N25)</f>
        <v>0</v>
      </c>
      <c r="P25" s="9">
        <f t="shared" si="0"/>
        <v>0</v>
      </c>
      <c r="Q25" s="10" t="str">
        <f t="shared" si="1"/>
        <v>กำลังพัฒนา</v>
      </c>
    </row>
    <row r="26" spans="1:17" ht="18.75" customHeight="1" x14ac:dyDescent="0.55000000000000004">
      <c r="A26" s="7">
        <v>18</v>
      </c>
      <c r="B26" s="8" t="str">
        <f>ข้อมูลนักเรียน!B22</f>
        <v>เด็กชายศุภากร  พงษ์กระโทก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>SUM(C26:N26)</f>
        <v>0</v>
      </c>
      <c r="P26" s="9">
        <f t="shared" si="0"/>
        <v>0</v>
      </c>
      <c r="Q26" s="10" t="str">
        <f t="shared" si="1"/>
        <v>กำลังพัฒนา</v>
      </c>
    </row>
    <row r="27" spans="1:17" ht="18.75" customHeight="1" x14ac:dyDescent="0.55000000000000004">
      <c r="A27" s="7">
        <v>19</v>
      </c>
      <c r="B27" s="8" t="str">
        <f>ข้อมูลนักเรียน!B23</f>
        <v>เด็กชายอนุชา รวบกระโทก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>SUM(C27:N27)</f>
        <v>0</v>
      </c>
      <c r="P27" s="9">
        <f t="shared" si="0"/>
        <v>0</v>
      </c>
      <c r="Q27" s="10" t="str">
        <f t="shared" si="1"/>
        <v>กำลังพัฒนา</v>
      </c>
    </row>
    <row r="28" spans="1:17" ht="18.75" customHeight="1" x14ac:dyDescent="0.55000000000000004">
      <c r="A28" s="7">
        <v>20</v>
      </c>
      <c r="B28" s="8" t="str">
        <f>ข้อมูลนักเรียน!B24</f>
        <v>เด็กหญิงวรรณวิศา  อุบลบาน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f>SUM(C28:N28)</f>
        <v>0</v>
      </c>
      <c r="P28" s="9">
        <f t="shared" si="0"/>
        <v>0</v>
      </c>
      <c r="Q28" s="10" t="str">
        <f t="shared" si="1"/>
        <v>กำลังพัฒนา</v>
      </c>
    </row>
    <row r="29" spans="1:17" ht="18.75" customHeight="1" x14ac:dyDescent="0.55000000000000004">
      <c r="A29" s="7">
        <v>21</v>
      </c>
      <c r="B29" s="8" t="str">
        <f>ข้อมูลนักเรียน!B25</f>
        <v>เด็กชายธชย  นนสุรัตน์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11">
        <f>SUM(C29:N29)</f>
        <v>0</v>
      </c>
      <c r="P29" s="9">
        <f t="shared" si="0"/>
        <v>0</v>
      </c>
      <c r="Q29" s="10" t="str">
        <f t="shared" si="1"/>
        <v>กำลังพัฒนา</v>
      </c>
    </row>
    <row r="30" spans="1:17" ht="18.75" customHeight="1" x14ac:dyDescent="0.55000000000000004">
      <c r="A30" s="7"/>
      <c r="B30" s="8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11"/>
      <c r="P30" s="9"/>
      <c r="Q30" s="10"/>
    </row>
    <row r="31" spans="1:17" ht="18.75" customHeight="1" x14ac:dyDescent="0.55000000000000004">
      <c r="A31" s="7"/>
      <c r="B31" s="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11"/>
      <c r="P31" s="9"/>
      <c r="Q31" s="10"/>
    </row>
    <row r="32" spans="1:17" ht="18.75" customHeight="1" x14ac:dyDescent="0.55000000000000004">
      <c r="A32" s="7"/>
      <c r="B32" s="8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11"/>
      <c r="P32" s="9"/>
      <c r="Q32" s="10"/>
    </row>
    <row r="33" spans="1:17" ht="18.75" customHeight="1" x14ac:dyDescent="0.55000000000000004">
      <c r="A33" s="7"/>
      <c r="B33" s="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11"/>
      <c r="P33" s="9"/>
      <c r="Q33" s="10"/>
    </row>
    <row r="34" spans="1:17" ht="19.5" customHeight="1" x14ac:dyDescent="0.55000000000000004">
      <c r="A34" s="107" t="s">
        <v>15</v>
      </c>
      <c r="B34" s="108"/>
      <c r="C34" s="28">
        <f>SUM(C9:C33)</f>
        <v>169</v>
      </c>
      <c r="D34" s="28">
        <f t="shared" ref="D34:O34" si="2">SUM(D9:D33)</f>
        <v>166</v>
      </c>
      <c r="E34" s="28">
        <f t="shared" si="2"/>
        <v>161.5</v>
      </c>
      <c r="F34" s="28">
        <f t="shared" si="2"/>
        <v>145</v>
      </c>
      <c r="G34" s="28">
        <f t="shared" si="2"/>
        <v>160</v>
      </c>
      <c r="H34" s="28">
        <f t="shared" si="2"/>
        <v>172</v>
      </c>
      <c r="I34" s="28">
        <f t="shared" si="2"/>
        <v>170</v>
      </c>
      <c r="J34" s="28">
        <f t="shared" si="2"/>
        <v>148</v>
      </c>
      <c r="K34" s="28">
        <f t="shared" si="2"/>
        <v>147</v>
      </c>
      <c r="L34" s="28">
        <f t="shared" ref="L34:M34" si="3">SUM(L9:L33)</f>
        <v>158</v>
      </c>
      <c r="M34" s="28">
        <f t="shared" ref="M34" si="4">SUM(M9:M33)</f>
        <v>0</v>
      </c>
      <c r="N34" s="28">
        <f t="shared" si="2"/>
        <v>158</v>
      </c>
      <c r="O34" s="28">
        <f t="shared" si="2"/>
        <v>1754.5</v>
      </c>
      <c r="P34" s="29">
        <f>SUM(P9:P33)</f>
        <v>175.45</v>
      </c>
      <c r="Q34" s="30"/>
    </row>
    <row r="35" spans="1:17" ht="19.5" customHeight="1" x14ac:dyDescent="0.55000000000000004">
      <c r="A35" s="107" t="s">
        <v>16</v>
      </c>
      <c r="B35" s="108"/>
      <c r="C35" s="93">
        <f>AVERAGE(C9:C33)</f>
        <v>84.5</v>
      </c>
      <c r="D35" s="93">
        <f t="shared" ref="D35:O35" si="5">AVERAGE(D9:D33)</f>
        <v>83</v>
      </c>
      <c r="E35" s="93">
        <f t="shared" si="5"/>
        <v>80.75</v>
      </c>
      <c r="F35" s="93">
        <f t="shared" si="5"/>
        <v>72.5</v>
      </c>
      <c r="G35" s="93">
        <f t="shared" si="5"/>
        <v>80</v>
      </c>
      <c r="H35" s="93">
        <f t="shared" si="5"/>
        <v>86</v>
      </c>
      <c r="I35" s="93">
        <f t="shared" si="5"/>
        <v>85</v>
      </c>
      <c r="J35" s="93">
        <f t="shared" si="5"/>
        <v>74</v>
      </c>
      <c r="K35" s="93">
        <f t="shared" si="5"/>
        <v>73.5</v>
      </c>
      <c r="L35" s="93">
        <f t="shared" ref="L35:M35" si="6">AVERAGE(L9:L33)</f>
        <v>79</v>
      </c>
      <c r="M35" s="93" t="e">
        <f t="shared" ref="M35" si="7">AVERAGE(M9:M33)</f>
        <v>#DIV/0!</v>
      </c>
      <c r="N35" s="93">
        <f t="shared" si="5"/>
        <v>79</v>
      </c>
      <c r="O35" s="29">
        <f t="shared" si="5"/>
        <v>83.547619047619051</v>
      </c>
      <c r="P35" s="29">
        <f>AVERAGE(P9:P33)</f>
        <v>8.3547619047619044</v>
      </c>
      <c r="Q35" s="32" t="str">
        <f t="shared" si="1"/>
        <v>กำลังพัฒนา</v>
      </c>
    </row>
    <row r="36" spans="1:17" ht="12" customHeight="1" x14ac:dyDescent="0.55000000000000004"/>
    <row r="37" spans="1:17" x14ac:dyDescent="0.55000000000000004">
      <c r="B37" s="106" t="s">
        <v>95</v>
      </c>
      <c r="C37" s="106"/>
      <c r="D37" s="106"/>
      <c r="E37" s="106"/>
      <c r="F37" s="106"/>
      <c r="G37" s="106"/>
      <c r="I37" s="106" t="s">
        <v>95</v>
      </c>
      <c r="J37" s="106"/>
      <c r="K37" s="106"/>
      <c r="L37" s="106"/>
      <c r="M37" s="106"/>
      <c r="N37" s="106"/>
      <c r="O37" s="106"/>
      <c r="P37" s="106"/>
    </row>
    <row r="38" spans="1:17" x14ac:dyDescent="0.55000000000000004">
      <c r="B38" s="106" t="str">
        <f>ข้อมูลพื้นฐาน!D5</f>
        <v>(นางสำรอง  ต้นกระโทก)</v>
      </c>
      <c r="C38" s="106"/>
      <c r="D38" s="106"/>
      <c r="E38" s="106"/>
      <c r="F38" s="106"/>
      <c r="G38" s="106"/>
      <c r="I38" s="106" t="str">
        <f>ข้อมูลพื้นฐาน!D7</f>
        <v>(นายสุนันท์  จงใจกลาง)</v>
      </c>
      <c r="J38" s="106"/>
      <c r="K38" s="106"/>
      <c r="L38" s="106"/>
      <c r="M38" s="106"/>
      <c r="N38" s="106"/>
      <c r="O38" s="106"/>
      <c r="P38" s="106"/>
    </row>
    <row r="39" spans="1:17" x14ac:dyDescent="0.55000000000000004">
      <c r="B39" s="106" t="s">
        <v>85</v>
      </c>
      <c r="C39" s="106"/>
      <c r="D39" s="106"/>
      <c r="E39" s="106"/>
      <c r="F39" s="106"/>
      <c r="G39" s="106"/>
      <c r="I39" s="106" t="s">
        <v>92</v>
      </c>
      <c r="J39" s="106"/>
      <c r="K39" s="106"/>
      <c r="L39" s="106"/>
      <c r="M39" s="106"/>
      <c r="N39" s="106"/>
      <c r="O39" s="106"/>
      <c r="P39" s="106"/>
    </row>
  </sheetData>
  <mergeCells count="14">
    <mergeCell ref="B38:G38"/>
    <mergeCell ref="B39:G39"/>
    <mergeCell ref="I37:P37"/>
    <mergeCell ref="I38:P38"/>
    <mergeCell ref="I39:P39"/>
    <mergeCell ref="B37:G37"/>
    <mergeCell ref="A35:B35"/>
    <mergeCell ref="A34:B34"/>
    <mergeCell ref="A1:Q1"/>
    <mergeCell ref="A3:Q3"/>
    <mergeCell ref="A4:Q4"/>
    <mergeCell ref="A5:Q5"/>
    <mergeCell ref="A6:Q6"/>
    <mergeCell ref="A2:Q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workbookViewId="0">
      <selection activeCell="A6" sqref="A6:H6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82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313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224</v>
      </c>
      <c r="D8" s="122" t="s">
        <v>225</v>
      </c>
      <c r="E8" s="122" t="s">
        <v>226</v>
      </c>
      <c r="F8" s="119" t="s">
        <v>121</v>
      </c>
      <c r="G8" s="119" t="s">
        <v>11</v>
      </c>
      <c r="H8" s="116" t="s">
        <v>12</v>
      </c>
    </row>
    <row r="9" spans="1:10" ht="49.5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เด็กชายทิวัตถ์  คล้ายกระโทก</v>
      </c>
      <c r="C10" s="25">
        <v>5</v>
      </c>
      <c r="D10" s="25">
        <v>5</v>
      </c>
      <c r="E10" s="25">
        <v>5</v>
      </c>
      <c r="F10" s="25">
        <f t="shared" ref="F10:F30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เด็กชายเมธาพัศ  แผ้วครบุรี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0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เด็กชายโชคชัย  เรือนเพชร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เด็กชายกฤตพจน์  เพชรท้าว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เด็กชายภัทนนท์  เตาตะขบ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เด็กหญิงเสาวภาคย์  สิงห์บัญชา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เด็กหญิงพิชญาพร  ชินรัมย์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เด็กหญิงเพชรรัตน์  ฉันกระโทก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เด็กหญิงกานต์ธิดา  แสนกระโทก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เด็กชายอนุวัฒน์  เนื้อกระโทก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เด็กหญิงกิตญาดา  หมั่นกุดเวียน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เด็กชายจิรณัฐ หมั่นกุดเวียน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เด็กชายกฤตษฎา รัตนะมาลา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เด็กหญิงกัญญารัตน์ วรรณุรักษ์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เด็กหญิงนิชาพร  เรือนเพชร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เด็กหญิงธัญชนก ลีกระโทก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เด็กหญิงอารยา ชื่นกระโทก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เด็กชายศุภากร  พงษ์กระโทก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เด็กชายอนุชา รวบกระโทก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เด็กหญิงวรรณวิศา  อุบลบาน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/>
      <c r="B31" s="8"/>
      <c r="C31" s="8"/>
      <c r="D31" s="8"/>
      <c r="E31" s="8"/>
      <c r="F31" s="25"/>
      <c r="G31" s="9"/>
      <c r="H31" s="10"/>
    </row>
    <row r="32" spans="1:8" ht="18.75" customHeight="1" x14ac:dyDescent="0.55000000000000004">
      <c r="A32" s="25"/>
      <c r="B32" s="8"/>
      <c r="C32" s="8"/>
      <c r="D32" s="8"/>
      <c r="E32" s="8"/>
      <c r="F32" s="25"/>
      <c r="G32" s="9"/>
      <c r="H32" s="10"/>
    </row>
    <row r="33" spans="1:10" ht="18.75" customHeight="1" x14ac:dyDescent="0.55000000000000004">
      <c r="A33" s="25"/>
      <c r="B33" s="8"/>
      <c r="C33" s="8"/>
      <c r="D33" s="8"/>
      <c r="E33" s="8"/>
      <c r="F33" s="25"/>
      <c r="G33" s="9"/>
      <c r="H33" s="10"/>
    </row>
    <row r="34" spans="1:10" ht="18.75" customHeight="1" x14ac:dyDescent="0.55000000000000004">
      <c r="A34" s="25"/>
      <c r="B34" s="8"/>
      <c r="C34" s="8"/>
      <c r="D34" s="8"/>
      <c r="E34" s="8"/>
      <c r="F34" s="25"/>
      <c r="G34" s="9"/>
      <c r="H34" s="10"/>
    </row>
    <row r="35" spans="1:10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1.7142857142857142</v>
      </c>
      <c r="G36" s="29">
        <f>AVERAGE(G10:G34)</f>
        <v>11.428571428571429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6" t="s">
        <v>95</v>
      </c>
      <c r="C38" s="106"/>
      <c r="D38" s="106"/>
      <c r="E38" s="106" t="s">
        <v>95</v>
      </c>
      <c r="F38" s="106"/>
      <c r="G38" s="106"/>
      <c r="H38" s="106"/>
    </row>
    <row r="39" spans="1:10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 t="str">
        <f>ข้อมูลพื้นฐาน!D7</f>
        <v>(นายสุนันท์  จงใจกลาง)</v>
      </c>
      <c r="F39" s="106"/>
      <c r="G39" s="106"/>
      <c r="H39" s="106"/>
    </row>
    <row r="40" spans="1:10" x14ac:dyDescent="0.55000000000000004">
      <c r="B40" s="106" t="s">
        <v>85</v>
      </c>
      <c r="C40" s="106"/>
      <c r="D40" s="106"/>
      <c r="E40" s="106" t="s">
        <v>92</v>
      </c>
      <c r="F40" s="106"/>
      <c r="G40" s="106"/>
      <c r="H40" s="106"/>
      <c r="I40" s="5"/>
      <c r="J40" s="5"/>
    </row>
  </sheetData>
  <mergeCells count="22"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200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201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113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202</v>
      </c>
      <c r="C8" s="89" t="s">
        <v>114</v>
      </c>
      <c r="D8" s="89" t="s">
        <v>115</v>
      </c>
      <c r="E8" s="89" t="s">
        <v>116</v>
      </c>
      <c r="F8" s="89" t="s">
        <v>117</v>
      </c>
      <c r="G8" s="89" t="s">
        <v>118</v>
      </c>
    </row>
    <row r="9" spans="1:11" ht="297.75" customHeight="1" x14ac:dyDescent="0.55000000000000004">
      <c r="B9" s="90" t="s">
        <v>203</v>
      </c>
      <c r="C9" s="91" t="s">
        <v>204</v>
      </c>
      <c r="D9" s="90" t="s">
        <v>205</v>
      </c>
      <c r="E9" s="90" t="s">
        <v>206</v>
      </c>
      <c r="F9" s="90" t="s">
        <v>207</v>
      </c>
      <c r="G9" s="90" t="s">
        <v>208</v>
      </c>
    </row>
    <row r="11" spans="1:11" ht="28.5" customHeight="1" x14ac:dyDescent="0.55000000000000004">
      <c r="A11" s="103" t="s">
        <v>209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113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210</v>
      </c>
      <c r="C14" s="89" t="s">
        <v>114</v>
      </c>
      <c r="D14" s="89" t="s">
        <v>115</v>
      </c>
      <c r="E14" s="89" t="s">
        <v>116</v>
      </c>
      <c r="F14" s="89" t="s">
        <v>117</v>
      </c>
      <c r="G14" s="89" t="s">
        <v>118</v>
      </c>
    </row>
    <row r="15" spans="1:11" ht="298.5" customHeight="1" x14ac:dyDescent="0.55000000000000004">
      <c r="B15" s="90" t="s">
        <v>211</v>
      </c>
      <c r="C15" s="91" t="s">
        <v>212</v>
      </c>
      <c r="D15" s="90" t="s">
        <v>213</v>
      </c>
      <c r="E15" s="90" t="s">
        <v>214</v>
      </c>
      <c r="F15" s="90" t="s">
        <v>215</v>
      </c>
      <c r="G15" s="90" t="s">
        <v>216</v>
      </c>
    </row>
    <row r="16" spans="1:11" ht="15" customHeight="1" x14ac:dyDescent="0.55000000000000004"/>
    <row r="17" spans="1:8" ht="24.75" customHeight="1" x14ac:dyDescent="0.55000000000000004">
      <c r="A17" s="103" t="s">
        <v>217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113</v>
      </c>
      <c r="C19" s="121" t="s">
        <v>12</v>
      </c>
      <c r="D19" s="121"/>
      <c r="E19" s="121"/>
      <c r="F19" s="121"/>
      <c r="G19" s="121"/>
    </row>
    <row r="20" spans="1:8" x14ac:dyDescent="0.55000000000000004">
      <c r="B20" s="88" t="s">
        <v>218</v>
      </c>
      <c r="C20" s="89" t="s">
        <v>114</v>
      </c>
      <c r="D20" s="89" t="s">
        <v>115</v>
      </c>
      <c r="E20" s="89" t="s">
        <v>116</v>
      </c>
      <c r="F20" s="89" t="s">
        <v>117</v>
      </c>
      <c r="G20" s="89" t="s">
        <v>118</v>
      </c>
    </row>
    <row r="21" spans="1:8" ht="384" x14ac:dyDescent="0.55000000000000004">
      <c r="B21" s="90" t="s">
        <v>219</v>
      </c>
      <c r="C21" s="91" t="s">
        <v>227</v>
      </c>
      <c r="D21" s="90" t="s">
        <v>220</v>
      </c>
      <c r="E21" s="90" t="s">
        <v>221</v>
      </c>
      <c r="F21" s="90" t="s">
        <v>222</v>
      </c>
      <c r="G21" s="90" t="s">
        <v>223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zoomScale="60" zoomScaleNormal="98" workbookViewId="0">
      <selection activeCell="A6" sqref="A6:M6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3"/>
      <c r="O1" s="3"/>
    </row>
    <row r="2" spans="1:15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"/>
      <c r="O2" s="3"/>
    </row>
    <row r="3" spans="1:15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4"/>
      <c r="N3" s="4"/>
      <c r="O3" s="4"/>
    </row>
    <row r="4" spans="1:15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5"/>
      <c r="N4" s="5"/>
      <c r="O4" s="5"/>
    </row>
    <row r="5" spans="1:15" ht="19.5" customHeight="1" x14ac:dyDescent="0.55000000000000004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5"/>
      <c r="O5" s="5"/>
    </row>
    <row r="6" spans="1:15" ht="21" customHeight="1" x14ac:dyDescent="0.55000000000000004">
      <c r="A6" s="111" t="s">
        <v>314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6" t="s">
        <v>7</v>
      </c>
      <c r="B8" s="116" t="s">
        <v>8</v>
      </c>
      <c r="C8" s="126" t="s">
        <v>228</v>
      </c>
      <c r="D8" s="126" t="s">
        <v>229</v>
      </c>
      <c r="E8" s="126" t="s">
        <v>230</v>
      </c>
      <c r="F8" s="126" t="s">
        <v>231</v>
      </c>
      <c r="G8" s="126" t="s">
        <v>232</v>
      </c>
      <c r="H8" s="126" t="s">
        <v>233</v>
      </c>
      <c r="I8" s="126" t="s">
        <v>234</v>
      </c>
      <c r="J8" s="126" t="s">
        <v>235</v>
      </c>
      <c r="K8" s="124" t="s">
        <v>121</v>
      </c>
      <c r="L8" s="119" t="s">
        <v>11</v>
      </c>
      <c r="M8" s="116" t="s">
        <v>12</v>
      </c>
    </row>
    <row r="9" spans="1:15" ht="95.25" customHeight="1" x14ac:dyDescent="0.55000000000000004">
      <c r="A9" s="117"/>
      <c r="B9" s="117"/>
      <c r="C9" s="127"/>
      <c r="D9" s="127"/>
      <c r="E9" s="127"/>
      <c r="F9" s="127"/>
      <c r="G9" s="127"/>
      <c r="H9" s="127"/>
      <c r="I9" s="127"/>
      <c r="J9" s="127"/>
      <c r="K9" s="125"/>
      <c r="L9" s="120"/>
      <c r="M9" s="117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0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/>
      <c r="D12" s="7"/>
      <c r="E12" s="46"/>
      <c r="F12" s="46"/>
      <c r="G12" s="46"/>
      <c r="H12" s="7"/>
      <c r="I12" s="7"/>
      <c r="J12" s="7"/>
      <c r="K12" s="7">
        <f t="shared" ref="K12:K30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/>
      <c r="B31" s="8"/>
      <c r="C31" s="8"/>
      <c r="D31" s="8"/>
      <c r="E31" s="8"/>
      <c r="F31" s="8"/>
      <c r="G31" s="8"/>
      <c r="H31" s="8"/>
      <c r="I31" s="8"/>
      <c r="J31" s="8"/>
      <c r="K31" s="7"/>
      <c r="L31" s="9"/>
      <c r="M31" s="10"/>
    </row>
    <row r="32" spans="1:13" ht="18.75" customHeight="1" x14ac:dyDescent="0.55000000000000004">
      <c r="A32" s="7"/>
      <c r="B32" s="8"/>
      <c r="C32" s="8"/>
      <c r="D32" s="8"/>
      <c r="E32" s="8"/>
      <c r="F32" s="8"/>
      <c r="G32" s="8"/>
      <c r="H32" s="8"/>
      <c r="I32" s="8"/>
      <c r="J32" s="8"/>
      <c r="K32" s="7"/>
      <c r="L32" s="9"/>
      <c r="M32" s="10"/>
    </row>
    <row r="33" spans="1:13" ht="18.75" customHeight="1" x14ac:dyDescent="0.55000000000000004">
      <c r="A33" s="7"/>
      <c r="B33" s="8"/>
      <c r="C33" s="8"/>
      <c r="D33" s="8"/>
      <c r="E33" s="8"/>
      <c r="F33" s="8"/>
      <c r="G33" s="8"/>
      <c r="H33" s="8"/>
      <c r="I33" s="8"/>
      <c r="J33" s="8"/>
      <c r="K33" s="7"/>
      <c r="L33" s="9"/>
      <c r="M33" s="10"/>
    </row>
    <row r="34" spans="1:13" ht="18.75" customHeight="1" x14ac:dyDescent="0.55000000000000004">
      <c r="A34" s="7"/>
      <c r="B34" s="8"/>
      <c r="C34" s="8"/>
      <c r="D34" s="8"/>
      <c r="E34" s="8"/>
      <c r="F34" s="8"/>
      <c r="G34" s="8"/>
      <c r="H34" s="8"/>
      <c r="I34" s="8"/>
      <c r="J34" s="8"/>
      <c r="K34" s="7"/>
      <c r="L34" s="9"/>
      <c r="M34" s="10"/>
    </row>
    <row r="35" spans="1:13" ht="19.5" customHeight="1" x14ac:dyDescent="0.55000000000000004">
      <c r="A35" s="107" t="s">
        <v>15</v>
      </c>
      <c r="B35" s="108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7" t="s">
        <v>16</v>
      </c>
      <c r="B36" s="108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2.0114285714285716</v>
      </c>
      <c r="L36" s="29">
        <f>AVERAGE(L10:L34)</f>
        <v>8.3809523809523814</v>
      </c>
      <c r="M36" s="32" t="str">
        <f t="shared" si="1"/>
        <v>กำลังพัฒนา</v>
      </c>
    </row>
    <row r="37" spans="1:13" ht="17.25" customHeight="1" x14ac:dyDescent="0.55000000000000004"/>
    <row r="38" spans="1:13" x14ac:dyDescent="0.55000000000000004">
      <c r="B38" s="106" t="s">
        <v>95</v>
      </c>
      <c r="C38" s="106"/>
      <c r="D38" s="106"/>
      <c r="E38" s="106"/>
      <c r="F38" s="106"/>
      <c r="G38" s="106"/>
      <c r="H38" s="106"/>
      <c r="I38" s="106" t="s">
        <v>95</v>
      </c>
      <c r="J38" s="106"/>
      <c r="K38" s="106"/>
      <c r="L38" s="106"/>
      <c r="M38" s="5"/>
    </row>
    <row r="39" spans="1:13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/>
      <c r="F39" s="106"/>
      <c r="G39" s="106"/>
      <c r="H39" s="106"/>
      <c r="I39" s="106" t="str">
        <f>ข้อมูลพื้นฐาน!D7</f>
        <v>(นายสุนันท์  จงใจกลาง)</v>
      </c>
      <c r="J39" s="106"/>
      <c r="K39" s="106"/>
      <c r="L39" s="106"/>
    </row>
    <row r="40" spans="1:13" x14ac:dyDescent="0.55000000000000004">
      <c r="B40" s="106" t="s">
        <v>85</v>
      </c>
      <c r="C40" s="106"/>
      <c r="D40" s="106"/>
      <c r="E40" s="106"/>
      <c r="F40" s="106"/>
      <c r="G40" s="106"/>
      <c r="H40" s="106"/>
      <c r="I40" s="106" t="s">
        <v>92</v>
      </c>
      <c r="J40" s="106"/>
      <c r="K40" s="106"/>
      <c r="L40" s="106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zoomScale="80" zoomScaleNormal="100" zoomScaleSheetLayoutView="80" workbookViewId="0">
      <selection activeCell="A6" sqref="A6:J6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315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236</v>
      </c>
      <c r="D8" s="128" t="s">
        <v>237</v>
      </c>
      <c r="E8" s="128" t="s">
        <v>238</v>
      </c>
      <c r="F8" s="128" t="s">
        <v>239</v>
      </c>
      <c r="G8" s="128" t="s">
        <v>240</v>
      </c>
      <c r="H8" s="119" t="s">
        <v>121</v>
      </c>
      <c r="I8" s="119" t="s">
        <v>11</v>
      </c>
      <c r="J8" s="116" t="s">
        <v>12</v>
      </c>
    </row>
    <row r="9" spans="1:12" ht="108.7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0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0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/>
      <c r="B31" s="8"/>
      <c r="C31" s="8"/>
      <c r="D31" s="8"/>
      <c r="E31" s="8"/>
      <c r="F31" s="8"/>
      <c r="G31" s="8"/>
      <c r="H31" s="7"/>
      <c r="I31" s="9"/>
      <c r="J31" s="10"/>
    </row>
    <row r="32" spans="1:10" ht="18.75" customHeight="1" x14ac:dyDescent="0.55000000000000004">
      <c r="A32" s="7"/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/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/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7" t="s">
        <v>15</v>
      </c>
      <c r="B35" s="108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7" t="s">
        <v>16</v>
      </c>
      <c r="B36" s="108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1.8095238095238095</v>
      </c>
      <c r="I36" s="29">
        <f>AVERAGE(I10:I34)</f>
        <v>12.063492063492065</v>
      </c>
      <c r="J36" s="32" t="str">
        <f t="shared" si="2"/>
        <v>กำลังพัฒนา</v>
      </c>
    </row>
    <row r="38" spans="1:10" x14ac:dyDescent="0.55000000000000004">
      <c r="B38" s="106" t="s">
        <v>95</v>
      </c>
      <c r="C38" s="106"/>
      <c r="D38" s="106"/>
      <c r="E38" s="82"/>
      <c r="F38" s="82"/>
      <c r="G38" s="106" t="s">
        <v>95</v>
      </c>
      <c r="H38" s="106"/>
      <c r="I38" s="106"/>
      <c r="J38" s="106"/>
    </row>
    <row r="39" spans="1:10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82"/>
      <c r="F39" s="82"/>
      <c r="G39" s="106" t="str">
        <f>ข้อมูลพื้นฐาน!D7</f>
        <v>(นายสุนันท์  จงใจกลาง)</v>
      </c>
      <c r="H39" s="106"/>
      <c r="I39" s="106"/>
      <c r="J39" s="106"/>
    </row>
    <row r="40" spans="1:10" x14ac:dyDescent="0.55000000000000004">
      <c r="B40" s="106" t="s">
        <v>85</v>
      </c>
      <c r="C40" s="106"/>
      <c r="D40" s="106"/>
      <c r="E40" s="82"/>
      <c r="F40" s="82"/>
      <c r="G40" s="106" t="s">
        <v>92</v>
      </c>
      <c r="H40" s="106"/>
      <c r="I40" s="106"/>
      <c r="J40" s="106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workbookViewId="0">
      <selection activeCell="A6" sqref="A6:J6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316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241</v>
      </c>
      <c r="D8" s="128" t="s">
        <v>242</v>
      </c>
      <c r="E8" s="128" t="s">
        <v>243</v>
      </c>
      <c r="F8" s="128" t="s">
        <v>245</v>
      </c>
      <c r="G8" s="128" t="s">
        <v>244</v>
      </c>
      <c r="H8" s="119" t="s">
        <v>121</v>
      </c>
      <c r="I8" s="119" t="s">
        <v>11</v>
      </c>
      <c r="J8" s="116" t="s">
        <v>12</v>
      </c>
    </row>
    <row r="9" spans="1:12" ht="62.2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0" si="0">SUM(C11:G11)</f>
        <v>10</v>
      </c>
      <c r="I11" s="9">
        <f t="shared" ref="I11:I30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/>
      <c r="B31" s="8"/>
      <c r="C31" s="8"/>
      <c r="D31" s="8"/>
      <c r="E31" s="8"/>
      <c r="F31" s="8"/>
      <c r="G31" s="8"/>
      <c r="H31" s="7"/>
      <c r="I31" s="9"/>
      <c r="J31" s="10"/>
    </row>
    <row r="32" spans="1:10" ht="18.75" customHeight="1" x14ac:dyDescent="0.55000000000000004">
      <c r="A32" s="7"/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/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/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7" t="s">
        <v>15</v>
      </c>
      <c r="B35" s="108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7" t="s">
        <v>16</v>
      </c>
      <c r="B36" s="108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1.4285714285714286</v>
      </c>
      <c r="I36" s="29">
        <f>AVERAGE(I10:I34)</f>
        <v>9.5238095238095255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6" t="s">
        <v>95</v>
      </c>
      <c r="C38" s="106"/>
      <c r="D38" s="106"/>
      <c r="E38" s="106" t="s">
        <v>95</v>
      </c>
      <c r="F38" s="106"/>
      <c r="G38" s="106"/>
      <c r="H38" s="106"/>
      <c r="I38" s="106"/>
      <c r="J38" s="106"/>
    </row>
    <row r="39" spans="1:10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 t="str">
        <f>ข้อมูลพื้นฐาน!D7</f>
        <v>(นายสุนันท์  จงใจกลาง)</v>
      </c>
      <c r="F39" s="106"/>
      <c r="G39" s="106"/>
      <c r="H39" s="106"/>
      <c r="I39" s="106"/>
      <c r="J39" s="106"/>
    </row>
    <row r="40" spans="1:10" x14ac:dyDescent="0.55000000000000004">
      <c r="B40" s="106" t="s">
        <v>85</v>
      </c>
      <c r="C40" s="106"/>
      <c r="D40" s="106"/>
      <c r="E40" s="106" t="s">
        <v>92</v>
      </c>
      <c r="F40" s="106"/>
      <c r="G40" s="106"/>
      <c r="H40" s="106"/>
      <c r="I40" s="106"/>
      <c r="J40" s="106"/>
    </row>
  </sheetData>
  <mergeCells count="24"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workbookViewId="0">
      <selection activeCell="A6" sqref="A6:I6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3"/>
      <c r="K1" s="3"/>
    </row>
    <row r="2" spans="1:11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  <c r="K2" s="3"/>
    </row>
    <row r="3" spans="1:11" ht="21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  <c r="K3" s="4"/>
    </row>
    <row r="4" spans="1:11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5"/>
      <c r="J4" s="5"/>
      <c r="K4" s="5"/>
    </row>
    <row r="5" spans="1:11" ht="19.5" customHeight="1" x14ac:dyDescent="0.55000000000000004">
      <c r="A5" s="110" t="s">
        <v>29</v>
      </c>
      <c r="B5" s="110"/>
      <c r="C5" s="110"/>
      <c r="D5" s="110"/>
      <c r="E5" s="110"/>
      <c r="F5" s="110"/>
      <c r="G5" s="110"/>
      <c r="H5" s="110"/>
      <c r="I5" s="110"/>
      <c r="J5" s="5"/>
      <c r="K5" s="5"/>
    </row>
    <row r="6" spans="1:11" ht="21" customHeight="1" x14ac:dyDescent="0.55000000000000004">
      <c r="A6" s="111" t="s">
        <v>317</v>
      </c>
      <c r="B6" s="111"/>
      <c r="C6" s="111"/>
      <c r="D6" s="111"/>
      <c r="E6" s="111"/>
      <c r="F6" s="111"/>
      <c r="G6" s="111"/>
      <c r="H6" s="111"/>
      <c r="I6" s="111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6" t="s">
        <v>7</v>
      </c>
      <c r="B8" s="116" t="s">
        <v>8</v>
      </c>
      <c r="C8" s="128" t="s">
        <v>246</v>
      </c>
      <c r="D8" s="128" t="s">
        <v>247</v>
      </c>
      <c r="E8" s="128" t="s">
        <v>248</v>
      </c>
      <c r="F8" s="128" t="s">
        <v>249</v>
      </c>
      <c r="G8" s="119" t="s">
        <v>121</v>
      </c>
      <c r="H8" s="119" t="s">
        <v>11</v>
      </c>
      <c r="I8" s="116" t="s">
        <v>12</v>
      </c>
    </row>
    <row r="9" spans="1:11" ht="75.75" customHeight="1" x14ac:dyDescent="0.55000000000000004">
      <c r="A9" s="117"/>
      <c r="B9" s="117"/>
      <c r="C9" s="129"/>
      <c r="D9" s="129"/>
      <c r="E9" s="129"/>
      <c r="F9" s="129"/>
      <c r="G9" s="120"/>
      <c r="H9" s="120"/>
      <c r="I9" s="117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0" si="0">SUM(C11:F11)</f>
        <v>16</v>
      </c>
      <c r="H11" s="9">
        <f t="shared" ref="H11:H30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/>
      <c r="B31" s="8"/>
      <c r="C31" s="8"/>
      <c r="D31" s="8"/>
      <c r="E31" s="8"/>
      <c r="F31" s="8"/>
      <c r="G31" s="7"/>
      <c r="H31" s="9"/>
      <c r="I31" s="10"/>
    </row>
    <row r="32" spans="1:9" ht="18.75" customHeight="1" x14ac:dyDescent="0.55000000000000004">
      <c r="A32" s="7"/>
      <c r="B32" s="8"/>
      <c r="C32" s="8"/>
      <c r="D32" s="8"/>
      <c r="E32" s="8"/>
      <c r="F32" s="8"/>
      <c r="G32" s="7"/>
      <c r="H32" s="9"/>
      <c r="I32" s="10"/>
    </row>
    <row r="33" spans="1:9" ht="18.75" customHeight="1" x14ac:dyDescent="0.55000000000000004">
      <c r="A33" s="7"/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/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2.2857142857142856</v>
      </c>
      <c r="H36" s="29">
        <f>AVERAGE(H10:H34)</f>
        <v>11.428571428571429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6" t="s">
        <v>95</v>
      </c>
      <c r="C38" s="106"/>
      <c r="D38" s="106"/>
      <c r="E38" s="106" t="s">
        <v>95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 t="str">
        <f>ข้อมูลพื้นฐาน!D7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85</v>
      </c>
      <c r="C40" s="106"/>
      <c r="D40" s="106"/>
      <c r="E40" s="106" t="s">
        <v>92</v>
      </c>
      <c r="F40" s="106"/>
      <c r="G40" s="106"/>
      <c r="H40" s="106"/>
      <c r="I40" s="106"/>
    </row>
  </sheetData>
  <mergeCells count="23"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3" t="s">
        <v>252</v>
      </c>
      <c r="B1" s="103"/>
      <c r="C1" s="103"/>
      <c r="D1" s="103"/>
      <c r="E1" s="103"/>
      <c r="F1" s="85"/>
      <c r="G1" s="3"/>
      <c r="H1" s="3"/>
    </row>
    <row r="2" spans="1:8" ht="19.5" customHeight="1" x14ac:dyDescent="0.55000000000000004">
      <c r="A2" s="109" t="s">
        <v>4</v>
      </c>
      <c r="B2" s="109"/>
      <c r="C2" s="109"/>
      <c r="D2" s="109"/>
      <c r="E2" s="109"/>
      <c r="F2" s="4"/>
      <c r="G2" s="4"/>
      <c r="H2" s="4"/>
    </row>
    <row r="3" spans="1:8" ht="19.5" customHeight="1" x14ac:dyDescent="0.55000000000000004">
      <c r="A3" s="109" t="s">
        <v>250</v>
      </c>
      <c r="B3" s="110"/>
      <c r="C3" s="110"/>
      <c r="D3" s="110"/>
      <c r="E3" s="110"/>
      <c r="F3" s="5"/>
      <c r="G3" s="5"/>
      <c r="H3" s="5"/>
    </row>
    <row r="4" spans="1:8" ht="19.5" customHeight="1" x14ac:dyDescent="0.55000000000000004">
      <c r="A4" s="110" t="s">
        <v>251</v>
      </c>
      <c r="B4" s="110"/>
      <c r="C4" s="110"/>
      <c r="D4" s="110"/>
      <c r="E4" s="110"/>
      <c r="F4" s="110"/>
      <c r="G4" s="5"/>
      <c r="H4" s="5"/>
    </row>
    <row r="5" spans="1:8" ht="8.25" customHeight="1" x14ac:dyDescent="0.55000000000000004">
      <c r="A5" s="111"/>
      <c r="B5" s="111"/>
      <c r="C5" s="111"/>
      <c r="D5" s="111"/>
      <c r="E5" s="111"/>
      <c r="F5" s="111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254</v>
      </c>
      <c r="C7" s="87" t="s">
        <v>12</v>
      </c>
      <c r="D7" s="130" t="s">
        <v>260</v>
      </c>
      <c r="E7" s="130"/>
    </row>
    <row r="8" spans="1:8" ht="64.5" customHeight="1" x14ac:dyDescent="0.55000000000000004">
      <c r="B8" s="131" t="s">
        <v>253</v>
      </c>
      <c r="C8" s="95">
        <v>5</v>
      </c>
      <c r="D8" s="131" t="s">
        <v>256</v>
      </c>
      <c r="E8" s="131"/>
    </row>
    <row r="9" spans="1:8" ht="46.5" customHeight="1" x14ac:dyDescent="0.55000000000000004">
      <c r="B9" s="131"/>
      <c r="C9" s="95">
        <v>4</v>
      </c>
      <c r="D9" s="131" t="s">
        <v>255</v>
      </c>
      <c r="E9" s="131"/>
    </row>
    <row r="10" spans="1:8" ht="45.75" customHeight="1" x14ac:dyDescent="0.55000000000000004">
      <c r="B10" s="131"/>
      <c r="C10" s="95">
        <v>3</v>
      </c>
      <c r="D10" s="131" t="s">
        <v>257</v>
      </c>
      <c r="E10" s="131"/>
    </row>
    <row r="11" spans="1:8" ht="45.75" customHeight="1" x14ac:dyDescent="0.55000000000000004">
      <c r="B11" s="131"/>
      <c r="C11" s="95">
        <v>2</v>
      </c>
      <c r="D11" s="131" t="s">
        <v>258</v>
      </c>
      <c r="E11" s="131"/>
    </row>
    <row r="12" spans="1:8" ht="46.5" customHeight="1" x14ac:dyDescent="0.55000000000000004">
      <c r="B12" s="131"/>
      <c r="C12" s="95">
        <v>1</v>
      </c>
      <c r="D12" s="131" t="s">
        <v>259</v>
      </c>
      <c r="E12" s="131"/>
    </row>
    <row r="14" spans="1:8" ht="27" customHeight="1" x14ac:dyDescent="0.55000000000000004">
      <c r="A14" s="103" t="s">
        <v>261</v>
      </c>
      <c r="B14" s="103"/>
      <c r="C14" s="103"/>
      <c r="D14" s="103"/>
      <c r="E14" s="103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254</v>
      </c>
      <c r="C16" s="87" t="s">
        <v>12</v>
      </c>
      <c r="D16" s="130" t="s">
        <v>260</v>
      </c>
      <c r="E16" s="130"/>
    </row>
    <row r="17" spans="1:5" ht="48" customHeight="1" x14ac:dyDescent="0.55000000000000004">
      <c r="B17" s="131" t="s">
        <v>262</v>
      </c>
      <c r="C17" s="95">
        <v>5</v>
      </c>
      <c r="D17" s="131" t="s">
        <v>265</v>
      </c>
      <c r="E17" s="131"/>
    </row>
    <row r="18" spans="1:5" ht="48" customHeight="1" x14ac:dyDescent="0.55000000000000004">
      <c r="B18" s="131"/>
      <c r="C18" s="95">
        <v>4</v>
      </c>
      <c r="D18" s="131" t="s">
        <v>266</v>
      </c>
      <c r="E18" s="131"/>
    </row>
    <row r="19" spans="1:5" ht="66" customHeight="1" x14ac:dyDescent="0.55000000000000004">
      <c r="B19" s="131"/>
      <c r="C19" s="95">
        <v>3</v>
      </c>
      <c r="D19" s="131" t="s">
        <v>267</v>
      </c>
      <c r="E19" s="131"/>
    </row>
    <row r="20" spans="1:5" ht="45" customHeight="1" x14ac:dyDescent="0.55000000000000004">
      <c r="B20" s="131"/>
      <c r="C20" s="95">
        <v>2</v>
      </c>
      <c r="D20" s="131" t="s">
        <v>264</v>
      </c>
      <c r="E20" s="131"/>
    </row>
    <row r="21" spans="1:5" ht="45.75" customHeight="1" x14ac:dyDescent="0.55000000000000004">
      <c r="B21" s="131"/>
      <c r="C21" s="95">
        <v>1</v>
      </c>
      <c r="D21" s="131" t="s">
        <v>263</v>
      </c>
      <c r="E21" s="131"/>
    </row>
    <row r="23" spans="1:5" ht="26.25" customHeight="1" x14ac:dyDescent="0.55000000000000004">
      <c r="A23" s="103" t="s">
        <v>268</v>
      </c>
      <c r="B23" s="103"/>
      <c r="C23" s="103"/>
      <c r="D23" s="103"/>
      <c r="E23" s="103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254</v>
      </c>
      <c r="C25" s="87" t="s">
        <v>12</v>
      </c>
      <c r="D25" s="130" t="s">
        <v>260</v>
      </c>
      <c r="E25" s="130"/>
    </row>
    <row r="26" spans="1:5" ht="45" customHeight="1" x14ac:dyDescent="0.55000000000000004">
      <c r="B26" s="131" t="s">
        <v>269</v>
      </c>
      <c r="C26" s="95">
        <v>5</v>
      </c>
      <c r="D26" s="131" t="s">
        <v>271</v>
      </c>
      <c r="E26" s="131"/>
    </row>
    <row r="27" spans="1:5" ht="45.75" customHeight="1" x14ac:dyDescent="0.55000000000000004">
      <c r="B27" s="131"/>
      <c r="C27" s="95">
        <v>4</v>
      </c>
      <c r="D27" s="131" t="s">
        <v>270</v>
      </c>
      <c r="E27" s="131"/>
    </row>
    <row r="28" spans="1:5" ht="44.25" customHeight="1" x14ac:dyDescent="0.55000000000000004">
      <c r="B28" s="131"/>
      <c r="C28" s="95">
        <v>3</v>
      </c>
      <c r="D28" s="131" t="s">
        <v>272</v>
      </c>
      <c r="E28" s="131"/>
    </row>
    <row r="29" spans="1:5" ht="44.25" customHeight="1" x14ac:dyDescent="0.55000000000000004">
      <c r="B29" s="131"/>
      <c r="C29" s="95">
        <v>2</v>
      </c>
      <c r="D29" s="131" t="s">
        <v>273</v>
      </c>
      <c r="E29" s="131"/>
    </row>
    <row r="30" spans="1:5" ht="48" customHeight="1" x14ac:dyDescent="0.55000000000000004">
      <c r="B30" s="131"/>
      <c r="C30" s="95">
        <v>1</v>
      </c>
      <c r="D30" s="131" t="s">
        <v>274</v>
      </c>
      <c r="E30" s="131"/>
    </row>
    <row r="32" spans="1:5" ht="26.25" customHeight="1" x14ac:dyDescent="0.55000000000000004">
      <c r="A32" s="103" t="s">
        <v>275</v>
      </c>
      <c r="B32" s="103"/>
      <c r="C32" s="103"/>
      <c r="D32" s="103"/>
      <c r="E32" s="103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254</v>
      </c>
      <c r="C34" s="87" t="s">
        <v>12</v>
      </c>
      <c r="D34" s="130" t="s">
        <v>260</v>
      </c>
      <c r="E34" s="130"/>
    </row>
    <row r="35" spans="1:5" ht="45" customHeight="1" x14ac:dyDescent="0.55000000000000004">
      <c r="B35" s="131" t="s">
        <v>276</v>
      </c>
      <c r="C35" s="95">
        <v>5</v>
      </c>
      <c r="D35" s="131" t="s">
        <v>277</v>
      </c>
      <c r="E35" s="131"/>
    </row>
    <row r="36" spans="1:5" ht="45.75" customHeight="1" x14ac:dyDescent="0.55000000000000004">
      <c r="B36" s="131"/>
      <c r="C36" s="95">
        <v>4</v>
      </c>
      <c r="D36" s="131" t="s">
        <v>278</v>
      </c>
      <c r="E36" s="131"/>
    </row>
    <row r="37" spans="1:5" ht="43.5" customHeight="1" x14ac:dyDescent="0.55000000000000004">
      <c r="B37" s="131"/>
      <c r="C37" s="95">
        <v>3</v>
      </c>
      <c r="D37" s="131" t="s">
        <v>279</v>
      </c>
      <c r="E37" s="131"/>
    </row>
    <row r="38" spans="1:5" ht="44.25" customHeight="1" x14ac:dyDescent="0.55000000000000004">
      <c r="B38" s="131"/>
      <c r="C38" s="95">
        <v>2</v>
      </c>
      <c r="D38" s="131" t="s">
        <v>280</v>
      </c>
      <c r="E38" s="131"/>
    </row>
    <row r="39" spans="1:5" ht="43.5" customHeight="1" x14ac:dyDescent="0.55000000000000004">
      <c r="B39" s="131"/>
      <c r="C39" s="95">
        <v>1</v>
      </c>
      <c r="D39" s="131" t="s">
        <v>281</v>
      </c>
      <c r="E39" s="131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2"/>
  <sheetViews>
    <sheetView workbookViewId="0">
      <selection activeCell="D6" sqref="D6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87</v>
      </c>
    </row>
    <row r="3" spans="1:44" ht="56.25" customHeight="1" thickTop="1" thickBot="1" x14ac:dyDescent="0.7">
      <c r="A3" s="59"/>
      <c r="B3" s="64"/>
      <c r="C3" s="101" t="s">
        <v>88</v>
      </c>
      <c r="D3" s="102"/>
      <c r="E3" s="67"/>
      <c r="F3" s="59"/>
      <c r="G3" s="59"/>
    </row>
    <row r="4" spans="1:44" s="53" customFormat="1" ht="28.5" thickTop="1" x14ac:dyDescent="0.2">
      <c r="A4" s="60"/>
      <c r="B4" s="65"/>
      <c r="C4" s="51" t="s">
        <v>89</v>
      </c>
      <c r="D4" s="52" t="s">
        <v>286</v>
      </c>
      <c r="E4" s="68"/>
      <c r="F4" s="60"/>
      <c r="G4" s="60"/>
    </row>
    <row r="5" spans="1:44" s="53" customFormat="1" x14ac:dyDescent="0.2">
      <c r="A5" s="60"/>
      <c r="B5" s="65"/>
      <c r="C5" s="56" t="s">
        <v>93</v>
      </c>
      <c r="D5" s="55" t="s">
        <v>309</v>
      </c>
      <c r="E5" s="68"/>
      <c r="F5" s="60"/>
      <c r="G5" s="60"/>
    </row>
    <row r="6" spans="1:44" s="53" customFormat="1" x14ac:dyDescent="0.2">
      <c r="A6" s="60"/>
      <c r="B6" s="65"/>
      <c r="C6" s="54" t="s">
        <v>90</v>
      </c>
      <c r="D6" s="55" t="s">
        <v>85</v>
      </c>
      <c r="E6" s="68"/>
      <c r="F6" s="60"/>
      <c r="G6" s="60"/>
    </row>
    <row r="7" spans="1:44" s="53" customFormat="1" x14ac:dyDescent="0.2">
      <c r="A7" s="60"/>
      <c r="B7" s="65"/>
      <c r="C7" s="56" t="s">
        <v>91</v>
      </c>
      <c r="D7" s="55" t="s">
        <v>287</v>
      </c>
      <c r="E7" s="68"/>
      <c r="F7" s="60"/>
      <c r="G7" s="60"/>
    </row>
    <row r="8" spans="1:44" s="53" customFormat="1" ht="28.5" thickBot="1" x14ac:dyDescent="0.25">
      <c r="A8" s="60"/>
      <c r="B8" s="65"/>
      <c r="C8" s="57" t="s">
        <v>90</v>
      </c>
      <c r="D8" s="58" t="s">
        <v>92</v>
      </c>
      <c r="E8" s="68"/>
      <c r="F8" s="60"/>
      <c r="G8" s="60"/>
    </row>
    <row r="9" spans="1:44" ht="29.25" thickTop="1" thickBot="1" x14ac:dyDescent="0.7">
      <c r="A9" s="59"/>
      <c r="B9" s="66"/>
      <c r="C9" s="70"/>
      <c r="D9" s="70"/>
      <c r="E9" s="69"/>
      <c r="F9" s="59"/>
      <c r="G9" s="59"/>
    </row>
    <row r="10" spans="1:44" ht="28.5" thickTop="1" x14ac:dyDescent="0.65">
      <c r="A10" s="59"/>
      <c r="B10" s="59"/>
      <c r="C10" s="71" t="s">
        <v>96</v>
      </c>
      <c r="D10" s="71"/>
      <c r="E10" s="59"/>
      <c r="F10" s="59"/>
      <c r="G10" s="59"/>
    </row>
    <row r="11" spans="1:44" x14ac:dyDescent="0.65">
      <c r="A11" s="59"/>
      <c r="B11" s="59"/>
      <c r="C11" s="71" t="s">
        <v>97</v>
      </c>
      <c r="D11" s="71"/>
      <c r="E11" s="59"/>
      <c r="F11" s="59"/>
      <c r="G11" s="59"/>
    </row>
    <row r="12" spans="1:44" x14ac:dyDescent="0.65">
      <c r="A12" s="59"/>
      <c r="B12" s="59"/>
      <c r="C12" s="71" t="s">
        <v>98</v>
      </c>
      <c r="D12" s="72"/>
      <c r="E12" s="59"/>
      <c r="F12" s="59"/>
      <c r="G12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94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9" t="s">
        <v>30</v>
      </c>
      <c r="B4" s="109"/>
      <c r="C4" s="109"/>
      <c r="D4" s="109"/>
      <c r="E4" s="109"/>
      <c r="F4" s="109"/>
      <c r="G4" s="109"/>
      <c r="H4" s="109"/>
      <c r="I4" s="4"/>
    </row>
    <row r="5" spans="1:11" ht="2.25" customHeight="1" x14ac:dyDescent="0.55000000000000004"/>
    <row r="6" spans="1:11" ht="14.25" customHeight="1" x14ac:dyDescent="0.55000000000000004">
      <c r="A6" s="116" t="s">
        <v>31</v>
      </c>
      <c r="B6" s="135" t="s">
        <v>12</v>
      </c>
      <c r="C6" s="135"/>
      <c r="D6" s="135"/>
      <c r="E6" s="135"/>
      <c r="F6" s="135"/>
    </row>
    <row r="7" spans="1:11" ht="16.5" customHeight="1" x14ac:dyDescent="0.55000000000000004">
      <c r="A7" s="117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6" t="s">
        <v>37</v>
      </c>
      <c r="B8" s="137"/>
      <c r="C8" s="137"/>
      <c r="D8" s="137"/>
      <c r="E8" s="137"/>
      <c r="F8" s="138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9">
        <f>B9+B10+B11+B12+C9+C10+C11+C12+D9+D10+D11+D12+E10+E9+E11+E12+F9+F10+F11+F12+B13+C13+D13+E13+F13</f>
        <v>21</v>
      </c>
      <c r="C14" s="140"/>
      <c r="D14" s="140"/>
      <c r="E14" s="140"/>
      <c r="F14" s="141"/>
    </row>
    <row r="15" spans="1:11" ht="18.75" customHeight="1" x14ac:dyDescent="0.55000000000000004">
      <c r="A15" s="78" t="s">
        <v>99</v>
      </c>
      <c r="B15" s="132">
        <f>SUM((B14)*100)/25</f>
        <v>84</v>
      </c>
      <c r="C15" s="133"/>
      <c r="D15" s="133"/>
      <c r="E15" s="133"/>
      <c r="F15" s="134"/>
    </row>
    <row r="16" spans="1:11" ht="18.75" customHeight="1" x14ac:dyDescent="0.55000000000000004">
      <c r="A16" s="78" t="s">
        <v>12</v>
      </c>
      <c r="B16" s="132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3"/>
      <c r="D16" s="133"/>
      <c r="E16" s="133"/>
      <c r="F16" s="134"/>
    </row>
    <row r="17" spans="1:6" ht="18.75" customHeight="1" x14ac:dyDescent="0.55000000000000004">
      <c r="A17" s="142" t="s">
        <v>38</v>
      </c>
      <c r="B17" s="142"/>
      <c r="C17" s="142"/>
      <c r="D17" s="142"/>
      <c r="E17" s="142"/>
      <c r="F17" s="142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9">
        <f>B18+B19+B20+B21+C18+C19+C20+C21+D18+D19+D20+D21+E19+E18+E20+E21+F18+F19+F20+F21+B22+C22+D22+E22+F22</f>
        <v>19</v>
      </c>
      <c r="C23" s="140"/>
      <c r="D23" s="140"/>
      <c r="E23" s="140"/>
      <c r="F23" s="141"/>
    </row>
    <row r="24" spans="1:6" ht="18.75" customHeight="1" x14ac:dyDescent="0.55000000000000004">
      <c r="A24" s="78" t="s">
        <v>99</v>
      </c>
      <c r="B24" s="132">
        <f>SUM((B23)*100)/25</f>
        <v>76</v>
      </c>
      <c r="C24" s="133"/>
      <c r="D24" s="133"/>
      <c r="E24" s="133"/>
      <c r="F24" s="134"/>
    </row>
    <row r="25" spans="1:6" ht="18.75" customHeight="1" x14ac:dyDescent="0.55000000000000004">
      <c r="A25" s="78" t="s">
        <v>12</v>
      </c>
      <c r="B25" s="132" t="str">
        <f>IF(B24&gt;=90,"ยอดเยี่ยม",IF(B24&gt;=80,"ดีเลิศ",IF(B24&gt;=70,"ดี",IF(B24&gt;=60,"ปานกลาง",IF(B24&lt;60,"กำลังพัฒนา")))))</f>
        <v>ดี</v>
      </c>
      <c r="C25" s="133"/>
      <c r="D25" s="133"/>
      <c r="E25" s="133"/>
      <c r="F25" s="134"/>
    </row>
    <row r="26" spans="1:6" ht="18.75" customHeight="1" x14ac:dyDescent="0.55000000000000004">
      <c r="A26" s="142" t="s">
        <v>40</v>
      </c>
      <c r="B26" s="142"/>
      <c r="C26" s="142"/>
      <c r="D26" s="142"/>
      <c r="E26" s="142"/>
      <c r="F26" s="142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9">
        <f>B27+B28+C27+C28+D27+D28+E27+E28+F27+F28+B29+C29+D29+E29+F29</f>
        <v>14</v>
      </c>
      <c r="C30" s="140"/>
      <c r="D30" s="140"/>
      <c r="E30" s="140"/>
      <c r="F30" s="141"/>
    </row>
    <row r="31" spans="1:6" ht="18.75" customHeight="1" x14ac:dyDescent="0.55000000000000004">
      <c r="A31" s="78" t="s">
        <v>99</v>
      </c>
      <c r="B31" s="143">
        <f>SUM((B30)*100)/15</f>
        <v>93.333333333333329</v>
      </c>
      <c r="C31" s="144"/>
      <c r="D31" s="144"/>
      <c r="E31" s="144"/>
      <c r="F31" s="145"/>
    </row>
    <row r="32" spans="1:6" ht="18.75" customHeight="1" x14ac:dyDescent="0.55000000000000004">
      <c r="A32" s="78" t="s">
        <v>12</v>
      </c>
      <c r="B32" s="132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3"/>
      <c r="D32" s="133"/>
      <c r="E32" s="133"/>
      <c r="F32" s="134"/>
    </row>
    <row r="33" spans="1:6" ht="18.75" customHeight="1" x14ac:dyDescent="0.55000000000000004">
      <c r="A33" s="142" t="s">
        <v>41</v>
      </c>
      <c r="B33" s="142"/>
      <c r="C33" s="142"/>
      <c r="D33" s="142"/>
      <c r="E33" s="142"/>
      <c r="F33" s="142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9">
        <f>B34+C34+D34+E34+F34+B35+C35+D35+E35+F35</f>
        <v>10</v>
      </c>
      <c r="C36" s="140"/>
      <c r="D36" s="140"/>
      <c r="E36" s="140"/>
      <c r="F36" s="141"/>
    </row>
    <row r="37" spans="1:6" ht="18.75" customHeight="1" x14ac:dyDescent="0.55000000000000004">
      <c r="A37" s="78" t="s">
        <v>99</v>
      </c>
      <c r="B37" s="143">
        <f>SUM((B36)*100)/10</f>
        <v>100</v>
      </c>
      <c r="C37" s="144"/>
      <c r="D37" s="144"/>
      <c r="E37" s="144"/>
      <c r="F37" s="145"/>
    </row>
    <row r="38" spans="1:6" ht="18.75" customHeight="1" x14ac:dyDescent="0.55000000000000004">
      <c r="A38" s="78" t="s">
        <v>12</v>
      </c>
      <c r="B38" s="132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3"/>
      <c r="D38" s="133"/>
      <c r="E38" s="133"/>
      <c r="F38" s="134"/>
    </row>
    <row r="39" spans="1:6" s="18" customFormat="1" ht="18.75" customHeight="1" x14ac:dyDescent="0.5">
      <c r="A39" s="142" t="s">
        <v>43</v>
      </c>
      <c r="B39" s="142"/>
      <c r="C39" s="142"/>
      <c r="D39" s="142"/>
      <c r="E39" s="142"/>
      <c r="F39" s="142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9">
        <f>B40+B41+B42+C40+C41+C42+D40+D41+D42+E40+E41+E42+F40+F41+F42</f>
        <v>10</v>
      </c>
      <c r="C43" s="140"/>
      <c r="D43" s="140"/>
      <c r="E43" s="140"/>
      <c r="F43" s="141"/>
    </row>
    <row r="44" spans="1:6" ht="18.75" customHeight="1" x14ac:dyDescent="0.55000000000000004">
      <c r="A44" s="78" t="s">
        <v>99</v>
      </c>
      <c r="B44" s="143">
        <f>SUM((B43:F43)*100)/15</f>
        <v>66.666666666666671</v>
      </c>
      <c r="C44" s="144"/>
      <c r="D44" s="144"/>
      <c r="E44" s="144"/>
      <c r="F44" s="145"/>
    </row>
    <row r="45" spans="1:6" ht="18.75" customHeight="1" x14ac:dyDescent="0.55000000000000004">
      <c r="A45" s="78" t="s">
        <v>12</v>
      </c>
      <c r="B45" s="132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3"/>
      <c r="D45" s="133"/>
      <c r="E45" s="133"/>
      <c r="F45" s="134"/>
    </row>
    <row r="46" spans="1:6" s="18" customFormat="1" ht="18.75" customHeight="1" x14ac:dyDescent="0.5">
      <c r="A46" s="142" t="s">
        <v>46</v>
      </c>
      <c r="B46" s="142"/>
      <c r="C46" s="142"/>
      <c r="D46" s="142"/>
      <c r="E46" s="142"/>
      <c r="F46" s="142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9">
        <f>B47+C47+D47+E47+F47+B48+C48+D48+E48+F48</f>
        <v>6</v>
      </c>
      <c r="C49" s="140"/>
      <c r="D49" s="140"/>
      <c r="E49" s="140"/>
      <c r="F49" s="141"/>
    </row>
    <row r="50" spans="1:6" ht="18.75" customHeight="1" x14ac:dyDescent="0.55000000000000004">
      <c r="A50" s="78" t="s">
        <v>99</v>
      </c>
      <c r="B50" s="143">
        <f>SUM((B49)*100)/10</f>
        <v>60</v>
      </c>
      <c r="C50" s="144"/>
      <c r="D50" s="144"/>
      <c r="E50" s="144"/>
      <c r="F50" s="145"/>
    </row>
    <row r="51" spans="1:6" ht="18.75" customHeight="1" x14ac:dyDescent="0.55000000000000004">
      <c r="A51" s="78" t="s">
        <v>12</v>
      </c>
      <c r="B51" s="132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3"/>
      <c r="D51" s="133"/>
      <c r="E51" s="133"/>
      <c r="F51" s="134"/>
    </row>
    <row r="52" spans="1:6" ht="18.75" customHeight="1" x14ac:dyDescent="0.55000000000000004">
      <c r="A52" s="43" t="s">
        <v>100</v>
      </c>
      <c r="B52" s="147">
        <f>SUM(B15+B24+B31+B37+B44+B50)/6</f>
        <v>80</v>
      </c>
      <c r="C52" s="147"/>
      <c r="D52" s="147"/>
      <c r="E52" s="147"/>
      <c r="F52" s="147"/>
    </row>
    <row r="53" spans="1:6" ht="20.25" customHeight="1" x14ac:dyDescent="0.55000000000000004">
      <c r="A53" s="73" t="s">
        <v>12</v>
      </c>
      <c r="B53" s="146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6"/>
      <c r="D53" s="146"/>
      <c r="E53" s="146"/>
      <c r="F53" s="146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topLeftCell="A19"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94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9" t="s">
        <v>63</v>
      </c>
      <c r="B4" s="109"/>
      <c r="C4" s="109"/>
      <c r="D4" s="109"/>
      <c r="E4" s="109"/>
      <c r="F4" s="109"/>
      <c r="G4" s="109"/>
      <c r="H4" s="109"/>
      <c r="I4" s="4"/>
    </row>
    <row r="5" spans="1:11" ht="7.5" customHeight="1" x14ac:dyDescent="0.55000000000000004"/>
    <row r="6" spans="1:11" x14ac:dyDescent="0.55000000000000004">
      <c r="A6" s="104" t="s">
        <v>31</v>
      </c>
      <c r="B6" s="151" t="s">
        <v>12</v>
      </c>
      <c r="C6" s="151"/>
      <c r="D6" s="151"/>
      <c r="E6" s="151"/>
      <c r="F6" s="151"/>
    </row>
    <row r="7" spans="1:11" x14ac:dyDescent="0.55000000000000004">
      <c r="A7" s="10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8" t="s">
        <v>69</v>
      </c>
      <c r="B8" s="149"/>
      <c r="C8" s="149"/>
      <c r="D8" s="149"/>
      <c r="E8" s="149"/>
      <c r="F8" s="150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9">
        <f>B9+B10+B11+C9+C10+C11+D9+D10+D11+E9+E10+E11+F9+F10+F11</f>
        <v>15</v>
      </c>
      <c r="C12" s="140"/>
      <c r="D12" s="140"/>
      <c r="E12" s="140"/>
      <c r="F12" s="141"/>
    </row>
    <row r="13" spans="1:11" ht="18.75" customHeight="1" x14ac:dyDescent="0.55000000000000004">
      <c r="A13" s="78" t="s">
        <v>99</v>
      </c>
      <c r="B13" s="132">
        <f>SUM((B12)*100)/15</f>
        <v>100</v>
      </c>
      <c r="C13" s="133"/>
      <c r="D13" s="133"/>
      <c r="E13" s="133"/>
      <c r="F13" s="134"/>
    </row>
    <row r="14" spans="1:11" ht="18.75" customHeight="1" x14ac:dyDescent="0.55000000000000004">
      <c r="A14" s="78" t="s">
        <v>12</v>
      </c>
      <c r="B14" s="132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3"/>
      <c r="D14" s="133"/>
      <c r="E14" s="133"/>
      <c r="F14" s="134"/>
    </row>
    <row r="15" spans="1:11" x14ac:dyDescent="0.55000000000000004">
      <c r="A15" s="148" t="s">
        <v>67</v>
      </c>
      <c r="B15" s="149"/>
      <c r="C15" s="149"/>
      <c r="D15" s="149"/>
      <c r="E15" s="149"/>
      <c r="F15" s="150"/>
    </row>
    <row r="16" spans="1:11" x14ac:dyDescent="0.55000000000000004">
      <c r="A16" s="17" t="s">
        <v>282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283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9">
        <f>B16+B17+C16+C17+D16+D17+E16+E17+F16+F17</f>
        <v>10</v>
      </c>
      <c r="C18" s="140"/>
      <c r="D18" s="140"/>
      <c r="E18" s="140"/>
      <c r="F18" s="141"/>
    </row>
    <row r="19" spans="1:6" ht="18.75" customHeight="1" x14ac:dyDescent="0.55000000000000004">
      <c r="A19" s="78" t="s">
        <v>99</v>
      </c>
      <c r="B19" s="143">
        <f>SUM((B18)*100)/10</f>
        <v>100</v>
      </c>
      <c r="C19" s="144"/>
      <c r="D19" s="144"/>
      <c r="E19" s="144"/>
      <c r="F19" s="145"/>
    </row>
    <row r="20" spans="1:6" ht="18.75" customHeight="1" x14ac:dyDescent="0.55000000000000004">
      <c r="A20" s="78" t="s">
        <v>12</v>
      </c>
      <c r="B20" s="132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3"/>
      <c r="D20" s="133"/>
      <c r="E20" s="133"/>
      <c r="F20" s="134"/>
    </row>
    <row r="21" spans="1:6" x14ac:dyDescent="0.55000000000000004">
      <c r="A21" s="152" t="s">
        <v>68</v>
      </c>
      <c r="B21" s="152"/>
      <c r="C21" s="152"/>
      <c r="D21" s="152"/>
      <c r="E21" s="152"/>
      <c r="F21" s="152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9">
        <f>B22+B23+B25+B24+B26+C22+C23+C24+C25+C26+D22+D23+D24+D25+D26+E22+E23+E24+E25+E26+F22+F23+F25+F24+F26</f>
        <v>25</v>
      </c>
      <c r="C27" s="140"/>
      <c r="D27" s="140"/>
      <c r="E27" s="140"/>
      <c r="F27" s="141"/>
    </row>
    <row r="28" spans="1:6" ht="18.75" customHeight="1" x14ac:dyDescent="0.55000000000000004">
      <c r="A28" s="78" t="s">
        <v>99</v>
      </c>
      <c r="B28" s="143">
        <f>SUM((B27)*100)/25</f>
        <v>100</v>
      </c>
      <c r="C28" s="144"/>
      <c r="D28" s="144"/>
      <c r="E28" s="144"/>
      <c r="F28" s="145"/>
    </row>
    <row r="29" spans="1:6" ht="18.75" customHeight="1" x14ac:dyDescent="0.55000000000000004">
      <c r="A29" s="78" t="s">
        <v>12</v>
      </c>
      <c r="B29" s="132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3"/>
      <c r="D29" s="133"/>
      <c r="E29" s="133"/>
      <c r="F29" s="134"/>
    </row>
    <row r="30" spans="1:6" x14ac:dyDescent="0.55000000000000004">
      <c r="A30" s="152" t="s">
        <v>75</v>
      </c>
      <c r="B30" s="152"/>
      <c r="C30" s="152"/>
      <c r="D30" s="152"/>
      <c r="E30" s="152"/>
      <c r="F30" s="152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9">
        <f>B31+B32+B33+C31+C32+C33+D31+D32+D33+E31+E32+E33+F32+F31+F33</f>
        <v>15</v>
      </c>
      <c r="C34" s="140"/>
      <c r="D34" s="140"/>
      <c r="E34" s="140"/>
      <c r="F34" s="141"/>
    </row>
    <row r="35" spans="1:6" ht="18.75" customHeight="1" x14ac:dyDescent="0.55000000000000004">
      <c r="A35" s="78" t="s">
        <v>99</v>
      </c>
      <c r="B35" s="143">
        <f>SUM((B34)*100)/15</f>
        <v>100</v>
      </c>
      <c r="C35" s="144"/>
      <c r="D35" s="144"/>
      <c r="E35" s="144"/>
      <c r="F35" s="145"/>
    </row>
    <row r="36" spans="1:6" ht="18.75" customHeight="1" x14ac:dyDescent="0.55000000000000004">
      <c r="A36" s="78" t="s">
        <v>12</v>
      </c>
      <c r="B36" s="132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3"/>
      <c r="D36" s="133"/>
      <c r="E36" s="133"/>
      <c r="F36" s="134"/>
    </row>
    <row r="37" spans="1:6" s="18" customFormat="1" ht="23.25" x14ac:dyDescent="0.55000000000000004">
      <c r="A37" s="152" t="s">
        <v>79</v>
      </c>
      <c r="B37" s="152"/>
      <c r="C37" s="152"/>
      <c r="D37" s="152"/>
      <c r="E37" s="152"/>
      <c r="F37" s="152"/>
    </row>
    <row r="38" spans="1:6" s="18" customFormat="1" ht="40.5" customHeight="1" x14ac:dyDescent="0.55000000000000004">
      <c r="A38" s="17" t="s">
        <v>284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285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9">
        <f>B38+B39+C38+C39+D38+D39+E38+E39+F38+F39</f>
        <v>8</v>
      </c>
      <c r="C40" s="140"/>
      <c r="D40" s="140"/>
      <c r="E40" s="140"/>
      <c r="F40" s="141"/>
    </row>
    <row r="41" spans="1:6" ht="18.75" customHeight="1" x14ac:dyDescent="0.55000000000000004">
      <c r="A41" s="78" t="s">
        <v>99</v>
      </c>
      <c r="B41" s="143">
        <f>SUM((B40)*100)/10</f>
        <v>80</v>
      </c>
      <c r="C41" s="144"/>
      <c r="D41" s="144"/>
      <c r="E41" s="144"/>
      <c r="F41" s="145"/>
    </row>
    <row r="42" spans="1:6" ht="18.75" customHeight="1" x14ac:dyDescent="0.55000000000000004">
      <c r="A42" s="78" t="s">
        <v>12</v>
      </c>
      <c r="B42" s="132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3"/>
      <c r="D42" s="133"/>
      <c r="E42" s="133"/>
      <c r="F42" s="134"/>
    </row>
    <row r="43" spans="1:6" x14ac:dyDescent="0.55000000000000004">
      <c r="A43" s="44" t="s">
        <v>100</v>
      </c>
      <c r="B43" s="153">
        <f>SUM(B13+B19+B28+B35+B41)/5</f>
        <v>96</v>
      </c>
      <c r="C43" s="153"/>
      <c r="D43" s="153"/>
      <c r="E43" s="153"/>
      <c r="F43" s="153"/>
    </row>
    <row r="44" spans="1:6" x14ac:dyDescent="0.55000000000000004">
      <c r="A44" s="74" t="s">
        <v>12</v>
      </c>
      <c r="B44" s="151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1"/>
      <c r="D44" s="151"/>
      <c r="E44" s="151"/>
      <c r="F44" s="151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workbookViewId="0">
      <selection activeCell="A2" sqref="A2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3" t="s">
        <v>311</v>
      </c>
      <c r="B1" s="103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4" t="s">
        <v>7</v>
      </c>
      <c r="B3" s="104" t="s">
        <v>8</v>
      </c>
    </row>
    <row r="4" spans="1:5" ht="24" customHeight="1" x14ac:dyDescent="0.55000000000000004">
      <c r="A4" s="105"/>
      <c r="B4" s="105"/>
    </row>
    <row r="5" spans="1:5" ht="18.75" customHeight="1" x14ac:dyDescent="0.55000000000000004">
      <c r="A5" s="46">
        <v>1</v>
      </c>
      <c r="B5" s="8" t="s">
        <v>288</v>
      </c>
    </row>
    <row r="6" spans="1:5" ht="18.75" customHeight="1" x14ac:dyDescent="0.55000000000000004">
      <c r="A6" s="46">
        <v>2</v>
      </c>
      <c r="B6" s="8" t="s">
        <v>289</v>
      </c>
    </row>
    <row r="7" spans="1:5" ht="18.75" customHeight="1" x14ac:dyDescent="0.55000000000000004">
      <c r="A7" s="46">
        <v>3</v>
      </c>
      <c r="B7" s="8" t="s">
        <v>290</v>
      </c>
    </row>
    <row r="8" spans="1:5" ht="18.75" customHeight="1" x14ac:dyDescent="0.55000000000000004">
      <c r="A8" s="46">
        <v>4</v>
      </c>
      <c r="B8" s="8" t="s">
        <v>291</v>
      </c>
    </row>
    <row r="9" spans="1:5" ht="18.75" customHeight="1" x14ac:dyDescent="0.55000000000000004">
      <c r="A9" s="46">
        <v>5</v>
      </c>
      <c r="B9" s="8" t="s">
        <v>292</v>
      </c>
    </row>
    <row r="10" spans="1:5" ht="18.75" customHeight="1" x14ac:dyDescent="0.55000000000000004">
      <c r="A10" s="46">
        <v>6</v>
      </c>
      <c r="B10" s="8" t="s">
        <v>293</v>
      </c>
    </row>
    <row r="11" spans="1:5" ht="18.75" customHeight="1" x14ac:dyDescent="0.55000000000000004">
      <c r="A11" s="46">
        <v>7</v>
      </c>
      <c r="B11" s="8" t="s">
        <v>294</v>
      </c>
    </row>
    <row r="12" spans="1:5" ht="18.75" customHeight="1" x14ac:dyDescent="0.55000000000000004">
      <c r="A12" s="46">
        <v>8</v>
      </c>
      <c r="B12" s="8" t="s">
        <v>295</v>
      </c>
    </row>
    <row r="13" spans="1:5" ht="18.75" customHeight="1" x14ac:dyDescent="0.55000000000000004">
      <c r="A13" s="46">
        <v>9</v>
      </c>
      <c r="B13" s="8" t="s">
        <v>296</v>
      </c>
    </row>
    <row r="14" spans="1:5" ht="18.75" customHeight="1" x14ac:dyDescent="0.55000000000000004">
      <c r="A14" s="46">
        <v>10</v>
      </c>
      <c r="B14" s="8" t="s">
        <v>297</v>
      </c>
    </row>
    <row r="15" spans="1:5" ht="18.75" customHeight="1" x14ac:dyDescent="0.55000000000000004">
      <c r="A15" s="46">
        <v>11</v>
      </c>
      <c r="B15" s="8" t="s">
        <v>298</v>
      </c>
    </row>
    <row r="16" spans="1:5" ht="18.75" customHeight="1" x14ac:dyDescent="0.55000000000000004">
      <c r="A16" s="46">
        <v>12</v>
      </c>
      <c r="B16" s="8" t="s">
        <v>299</v>
      </c>
    </row>
    <row r="17" spans="1:2" ht="18.75" customHeight="1" x14ac:dyDescent="0.55000000000000004">
      <c r="A17" s="46">
        <v>13</v>
      </c>
      <c r="B17" s="8" t="s">
        <v>300</v>
      </c>
    </row>
    <row r="18" spans="1:2" ht="18.75" customHeight="1" x14ac:dyDescent="0.55000000000000004">
      <c r="A18" s="46">
        <v>14</v>
      </c>
      <c r="B18" s="8" t="s">
        <v>301</v>
      </c>
    </row>
    <row r="19" spans="1:2" ht="18.75" customHeight="1" x14ac:dyDescent="0.55000000000000004">
      <c r="A19" s="46">
        <v>15</v>
      </c>
      <c r="B19" s="8" t="s">
        <v>302</v>
      </c>
    </row>
    <row r="20" spans="1:2" ht="18.75" customHeight="1" x14ac:dyDescent="0.55000000000000004">
      <c r="A20" s="46">
        <v>16</v>
      </c>
      <c r="B20" s="8" t="s">
        <v>303</v>
      </c>
    </row>
    <row r="21" spans="1:2" ht="18.75" customHeight="1" x14ac:dyDescent="0.55000000000000004">
      <c r="A21" s="46">
        <v>17</v>
      </c>
      <c r="B21" s="8" t="s">
        <v>304</v>
      </c>
    </row>
    <row r="22" spans="1:2" ht="18.75" customHeight="1" x14ac:dyDescent="0.55000000000000004">
      <c r="A22" s="46">
        <v>18</v>
      </c>
      <c r="B22" s="8" t="s">
        <v>305</v>
      </c>
    </row>
    <row r="23" spans="1:2" ht="18.75" customHeight="1" x14ac:dyDescent="0.55000000000000004">
      <c r="A23" s="46">
        <v>19</v>
      </c>
      <c r="B23" s="8" t="s">
        <v>306</v>
      </c>
    </row>
    <row r="24" spans="1:2" ht="18.75" customHeight="1" x14ac:dyDescent="0.55000000000000004">
      <c r="A24" s="46">
        <v>20</v>
      </c>
      <c r="B24" s="8" t="s">
        <v>307</v>
      </c>
    </row>
    <row r="25" spans="1:2" ht="18.75" customHeight="1" x14ac:dyDescent="0.55000000000000004">
      <c r="A25" s="46">
        <v>21</v>
      </c>
      <c r="B25" s="8" t="s">
        <v>308</v>
      </c>
    </row>
    <row r="26" spans="1:2" ht="18.75" customHeight="1" x14ac:dyDescent="0.55000000000000004">
      <c r="A26" s="46"/>
      <c r="B26" s="8"/>
    </row>
    <row r="27" spans="1:2" ht="18.75" customHeight="1" x14ac:dyDescent="0.55000000000000004">
      <c r="A27" s="46"/>
      <c r="B27" s="8"/>
    </row>
    <row r="28" spans="1:2" ht="18.75" customHeight="1" x14ac:dyDescent="0.55000000000000004">
      <c r="A28" s="46"/>
      <c r="B28" s="8"/>
    </row>
    <row r="29" spans="1:2" ht="18.75" customHeight="1" x14ac:dyDescent="0.55000000000000004">
      <c r="A29" s="46"/>
      <c r="B29" s="8"/>
    </row>
    <row r="30" spans="1:2" ht="19.5" customHeight="1" x14ac:dyDescent="0.55000000000000004">
      <c r="A30" s="107" t="s">
        <v>15</v>
      </c>
      <c r="B30" s="108"/>
    </row>
    <row r="31" spans="1:2" ht="19.5" customHeight="1" x14ac:dyDescent="0.55000000000000004">
      <c r="A31" s="107" t="s">
        <v>16</v>
      </c>
      <c r="B31" s="108"/>
    </row>
    <row r="33" spans="1:2" ht="18.75" customHeight="1" x14ac:dyDescent="0.55000000000000004">
      <c r="A33" s="106" t="s">
        <v>310</v>
      </c>
      <c r="B33" s="106"/>
    </row>
    <row r="34" spans="1:2" ht="18.75" customHeight="1" x14ac:dyDescent="0.55000000000000004">
      <c r="A34" s="106" t="s">
        <v>309</v>
      </c>
      <c r="B34" s="106"/>
    </row>
    <row r="35" spans="1:2" ht="18.75" customHeight="1" x14ac:dyDescent="0.55000000000000004">
      <c r="A35" s="106" t="s">
        <v>85</v>
      </c>
      <c r="B35" s="106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workbookViewId="0">
      <selection activeCell="A6" sqref="A6:G6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3"/>
      <c r="I1" s="3"/>
    </row>
    <row r="2" spans="1:9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3"/>
      <c r="I2" s="3"/>
    </row>
    <row r="3" spans="1:9" ht="18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</row>
    <row r="4" spans="1:9" ht="18.7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</row>
    <row r="5" spans="1:9" ht="18.75" customHeight="1" x14ac:dyDescent="0.55000000000000004">
      <c r="A5" s="110" t="s">
        <v>6</v>
      </c>
      <c r="B5" s="110"/>
      <c r="C5" s="110"/>
      <c r="D5" s="110"/>
      <c r="E5" s="110"/>
      <c r="F5" s="110"/>
      <c r="G5" s="110"/>
      <c r="H5" s="5"/>
      <c r="I5" s="5"/>
    </row>
    <row r="6" spans="1:9" ht="21" customHeight="1" x14ac:dyDescent="0.55000000000000004">
      <c r="A6" s="111" t="s">
        <v>318</v>
      </c>
      <c r="B6" s="111"/>
      <c r="C6" s="111"/>
      <c r="D6" s="111"/>
      <c r="E6" s="111"/>
      <c r="F6" s="111"/>
      <c r="G6" s="111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4" t="s">
        <v>7</v>
      </c>
      <c r="B8" s="104" t="s">
        <v>8</v>
      </c>
      <c r="C8" s="112" t="s">
        <v>9</v>
      </c>
      <c r="D8" s="113"/>
      <c r="E8" s="114" t="s">
        <v>10</v>
      </c>
      <c r="F8" s="114" t="s">
        <v>11</v>
      </c>
      <c r="G8" s="104" t="s">
        <v>12</v>
      </c>
    </row>
    <row r="9" spans="1:9" ht="24" customHeight="1" x14ac:dyDescent="0.55000000000000004">
      <c r="A9" s="105"/>
      <c r="B9" s="105"/>
      <c r="C9" s="26" t="s">
        <v>13</v>
      </c>
      <c r="D9" s="27" t="s">
        <v>14</v>
      </c>
      <c r="E9" s="115"/>
      <c r="F9" s="115"/>
      <c r="G9" s="105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96">
        <v>89</v>
      </c>
      <c r="D10" s="96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96">
        <v>78</v>
      </c>
      <c r="D11" s="96">
        <v>77</v>
      </c>
      <c r="E11" s="7">
        <f t="shared" ref="E11:E30" si="0">SUM(C11:D11)/2</f>
        <v>77.5</v>
      </c>
      <c r="F11" s="9">
        <f t="shared" ref="F11:F30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96">
        <v>89</v>
      </c>
      <c r="D12" s="96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96">
        <v>76</v>
      </c>
      <c r="D13" s="96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/>
      <c r="B31" s="8"/>
      <c r="C31" s="8"/>
      <c r="D31" s="8"/>
      <c r="E31" s="7"/>
      <c r="F31" s="9"/>
      <c r="G31" s="10"/>
    </row>
    <row r="32" spans="1:7" ht="18.75" customHeight="1" x14ac:dyDescent="0.55000000000000004">
      <c r="A32" s="7"/>
      <c r="B32" s="8"/>
      <c r="C32" s="8"/>
      <c r="D32" s="8"/>
      <c r="E32" s="7"/>
      <c r="F32" s="9"/>
      <c r="G32" s="10"/>
    </row>
    <row r="33" spans="1:7" ht="18.75" customHeight="1" x14ac:dyDescent="0.55000000000000004">
      <c r="A33" s="7"/>
      <c r="B33" s="8"/>
      <c r="C33" s="8"/>
      <c r="D33" s="8"/>
      <c r="E33" s="7"/>
      <c r="F33" s="9"/>
      <c r="G33" s="10"/>
    </row>
    <row r="34" spans="1:7" ht="18.75" customHeight="1" x14ac:dyDescent="0.55000000000000004">
      <c r="A34" s="7"/>
      <c r="B34" s="8"/>
      <c r="C34" s="8"/>
      <c r="D34" s="8"/>
      <c r="E34" s="7"/>
      <c r="F34" s="9"/>
      <c r="G34" s="10"/>
    </row>
    <row r="35" spans="1:7" ht="19.5" customHeight="1" x14ac:dyDescent="0.55000000000000004">
      <c r="A35" s="107" t="s">
        <v>15</v>
      </c>
      <c r="B35" s="108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7" t="s">
        <v>16</v>
      </c>
      <c r="B36" s="108"/>
      <c r="C36" s="29">
        <f>AVERAGE(C10:C34)</f>
        <v>83</v>
      </c>
      <c r="D36" s="29">
        <f>AVERAGE(D10:D34)</f>
        <v>74.5</v>
      </c>
      <c r="E36" s="29">
        <f>AVERAGE(E10:E34)</f>
        <v>15</v>
      </c>
      <c r="F36" s="29">
        <f>AVERAGE(F10:F34)</f>
        <v>15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95</v>
      </c>
      <c r="D38" s="106" t="s">
        <v>95</v>
      </c>
      <c r="E38" s="106"/>
      <c r="F38" s="106"/>
    </row>
    <row r="39" spans="1:7" ht="21" customHeight="1" x14ac:dyDescent="0.55000000000000004">
      <c r="B39" s="49" t="str">
        <f>ข้อมูลพื้นฐาน!D5</f>
        <v>(นางสำรอง  ต้นกระโทก)</v>
      </c>
      <c r="D39" s="106" t="str">
        <f>ข้อมูลพื้นฐาน!D7</f>
        <v>(นายสุนันท์  จงใจกลาง)</v>
      </c>
      <c r="E39" s="106"/>
      <c r="F39" s="106"/>
    </row>
    <row r="40" spans="1:7" ht="21" customHeight="1" x14ac:dyDescent="0.55000000000000004">
      <c r="B40" s="49" t="s">
        <v>85</v>
      </c>
      <c r="D40" s="106" t="s">
        <v>92</v>
      </c>
      <c r="E40" s="106"/>
      <c r="F40" s="106"/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zoomScaleNormal="100" workbookViewId="0">
      <selection activeCell="A6" sqref="A6:E6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3" t="s">
        <v>94</v>
      </c>
      <c r="B1" s="103"/>
      <c r="C1" s="103"/>
      <c r="D1" s="103"/>
      <c r="E1" s="103"/>
      <c r="F1" s="3"/>
      <c r="G1" s="3"/>
    </row>
    <row r="2" spans="1:7" ht="21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3"/>
      <c r="G2" s="3"/>
    </row>
    <row r="3" spans="1:7" ht="19.5" customHeight="1" x14ac:dyDescent="0.55000000000000004">
      <c r="A3" s="109" t="s">
        <v>4</v>
      </c>
      <c r="B3" s="109"/>
      <c r="C3" s="109"/>
      <c r="D3" s="109"/>
      <c r="E3" s="109"/>
      <c r="F3" s="4"/>
      <c r="G3" s="4"/>
    </row>
    <row r="4" spans="1:7" ht="19.5" customHeight="1" x14ac:dyDescent="0.55000000000000004">
      <c r="A4" s="110" t="s">
        <v>5</v>
      </c>
      <c r="B4" s="110"/>
      <c r="C4" s="110"/>
      <c r="D4" s="110"/>
      <c r="E4" s="110"/>
      <c r="F4" s="5"/>
      <c r="G4" s="5"/>
    </row>
    <row r="5" spans="1:7" ht="19.5" customHeight="1" x14ac:dyDescent="0.55000000000000004">
      <c r="A5" s="110" t="s">
        <v>6</v>
      </c>
      <c r="B5" s="110"/>
      <c r="C5" s="110"/>
      <c r="D5" s="110"/>
      <c r="E5" s="110"/>
      <c r="F5" s="5"/>
      <c r="G5" s="5"/>
    </row>
    <row r="6" spans="1:7" ht="21" customHeight="1" x14ac:dyDescent="0.55000000000000004">
      <c r="A6" s="111" t="s">
        <v>319</v>
      </c>
      <c r="B6" s="111"/>
      <c r="C6" s="111"/>
      <c r="D6" s="111"/>
      <c r="E6" s="111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เด็กชายทิวัตถ์  คล้ายกระโทก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เด็กชายเมธาพัศ  แผ้วครบุรี</v>
      </c>
      <c r="C10" s="7">
        <v>78</v>
      </c>
      <c r="D10" s="9">
        <f t="shared" ref="D10:D29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เด็กชายโชคชัย  เรือนเพชร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เด็กชายกฤตพจน์  เพชรท้าว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เด็กชายภัทนนท์  เตาตะขบ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เด็กหญิงเสาวภาคย์  สิงห์บัญชา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เด็กหญิงพิชญาพร  ชินรัมย์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เด็กหญิงเพชรรัตน์  ฉันกระโทก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เด็กหญิงกานต์ธิดา  แสนกระโทก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เด็กชายอนุวัฒน์  เนื้อกระโทก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เด็กหญิงกิตญาดา  หมั่นกุดเวียน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เด็กชายจิรณัฐ หมั่นกุดเวียน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เด็กชายกฤตษฎา รัตนะมาลา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เด็กหญิงกัญญารัตน์ วรรณุรักษ์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เด็กหญิงนิชาพร  เรือนเพชร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เด็กหญิงธัญชนก ลีกระโทก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เด็กหญิงอารยา ชื่นกระโทก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เด็กชายศุภากร  พงษ์กระโทก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เด็กชายอนุชา รวบกระโทก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เด็กหญิงวรรณวิศา  อุบลบาน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เด็กชายธชย  นนสุรัตน์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/>
      <c r="B30" s="8"/>
      <c r="C30" s="8"/>
      <c r="D30" s="9"/>
      <c r="E30" s="10"/>
    </row>
    <row r="31" spans="1:5" ht="18.75" customHeight="1" x14ac:dyDescent="0.55000000000000004">
      <c r="A31" s="7"/>
      <c r="B31" s="8"/>
      <c r="C31" s="8"/>
      <c r="D31" s="9"/>
      <c r="E31" s="10"/>
    </row>
    <row r="32" spans="1:5" ht="18.75" customHeight="1" x14ac:dyDescent="0.55000000000000004">
      <c r="A32" s="7"/>
      <c r="B32" s="8"/>
      <c r="C32" s="8"/>
      <c r="D32" s="9"/>
      <c r="E32" s="10"/>
    </row>
    <row r="33" spans="1:6" ht="18.75" customHeight="1" x14ac:dyDescent="0.55000000000000004">
      <c r="A33" s="7"/>
      <c r="B33" s="8"/>
      <c r="C33" s="8"/>
      <c r="D33" s="9"/>
      <c r="E33" s="10"/>
    </row>
    <row r="34" spans="1:6" ht="19.5" customHeight="1" x14ac:dyDescent="0.55000000000000004">
      <c r="A34" s="107" t="s">
        <v>15</v>
      </c>
      <c r="B34" s="108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7" t="s">
        <v>16</v>
      </c>
      <c r="B35" s="108"/>
      <c r="C35" s="29">
        <f>AVERAGE(C9:C33)</f>
        <v>83.25</v>
      </c>
      <c r="D35" s="29">
        <f>AVERAGE(D9:D33)</f>
        <v>15.857142857142858</v>
      </c>
      <c r="E35" s="32" t="str">
        <f t="shared" si="1"/>
        <v>กำลังพัฒนา</v>
      </c>
    </row>
    <row r="37" spans="1:6" x14ac:dyDescent="0.55000000000000004">
      <c r="B37" s="49" t="s">
        <v>95</v>
      </c>
      <c r="C37" s="106" t="s">
        <v>95</v>
      </c>
      <c r="D37" s="106"/>
      <c r="E37" s="106"/>
      <c r="F37" s="5"/>
    </row>
    <row r="38" spans="1:6" ht="21" customHeight="1" x14ac:dyDescent="0.55000000000000004">
      <c r="B38" s="49" t="str">
        <f>ข้อมูลพื้นฐาน!D5</f>
        <v>(นางสำรอง  ต้นกระโทก)</v>
      </c>
      <c r="C38" s="106" t="str">
        <f>ข้อมูลพื้นฐาน!D7</f>
        <v>(นายสุนันท์  จงใจกลาง)</v>
      </c>
      <c r="D38" s="106"/>
      <c r="E38" s="106"/>
      <c r="F38" s="5"/>
    </row>
    <row r="39" spans="1:6" ht="21" customHeight="1" x14ac:dyDescent="0.55000000000000004">
      <c r="B39" s="49" t="s">
        <v>85</v>
      </c>
      <c r="C39" s="106" t="s">
        <v>92</v>
      </c>
      <c r="D39" s="106"/>
      <c r="E39" s="106"/>
      <c r="F39" s="5"/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zoomScale="84" zoomScaleNormal="84" workbookViewId="0">
      <selection activeCell="A6" sqref="A6:I6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103"/>
      <c r="J1" s="3"/>
    </row>
    <row r="2" spans="1:10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5"/>
      <c r="J4" s="5"/>
    </row>
    <row r="5" spans="1:10" ht="19.5" customHeight="1" x14ac:dyDescent="0.55000000000000004">
      <c r="A5" s="110" t="s">
        <v>81</v>
      </c>
      <c r="B5" s="110"/>
      <c r="C5" s="110"/>
      <c r="D5" s="110"/>
      <c r="E5" s="110"/>
      <c r="F5" s="110"/>
      <c r="G5" s="110"/>
      <c r="H5" s="110"/>
      <c r="I5" s="110"/>
      <c r="J5" s="5"/>
    </row>
    <row r="6" spans="1:10" ht="21" customHeight="1" x14ac:dyDescent="0.55000000000000004">
      <c r="A6" s="111" t="s">
        <v>320</v>
      </c>
      <c r="B6" s="111"/>
      <c r="C6" s="111"/>
      <c r="D6" s="111"/>
      <c r="E6" s="111"/>
      <c r="F6" s="111"/>
      <c r="G6" s="111"/>
      <c r="H6" s="111"/>
      <c r="I6" s="111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6" t="s">
        <v>7</v>
      </c>
      <c r="B8" s="116" t="s">
        <v>8</v>
      </c>
      <c r="C8" s="118" t="s">
        <v>18</v>
      </c>
      <c r="D8" s="118"/>
      <c r="E8" s="118"/>
      <c r="F8" s="118"/>
      <c r="G8" s="119" t="s">
        <v>121</v>
      </c>
      <c r="H8" s="119" t="s">
        <v>11</v>
      </c>
      <c r="I8" s="116" t="s">
        <v>12</v>
      </c>
    </row>
    <row r="9" spans="1:10" ht="63" customHeight="1" x14ac:dyDescent="0.55000000000000004">
      <c r="A9" s="117"/>
      <c r="B9" s="117"/>
      <c r="C9" s="36" t="s">
        <v>109</v>
      </c>
      <c r="D9" s="37" t="s">
        <v>110</v>
      </c>
      <c r="E9" s="37" t="s">
        <v>111</v>
      </c>
      <c r="F9" s="37" t="s">
        <v>112</v>
      </c>
      <c r="G9" s="120"/>
      <c r="H9" s="120"/>
      <c r="I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0" si="0">SUM(C11:F11)</f>
        <v>16</v>
      </c>
      <c r="H11" s="9">
        <f t="shared" ref="H11:H30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/>
      <c r="B31" s="8"/>
      <c r="C31" s="8"/>
      <c r="D31" s="8"/>
      <c r="E31" s="8"/>
      <c r="F31" s="8"/>
      <c r="G31" s="7"/>
      <c r="H31" s="9"/>
      <c r="I31" s="10"/>
    </row>
    <row r="32" spans="1:9" ht="18.75" customHeight="1" x14ac:dyDescent="0.55000000000000004">
      <c r="A32" s="7"/>
      <c r="B32" s="8"/>
      <c r="C32" s="8"/>
      <c r="D32" s="8"/>
      <c r="E32" s="8"/>
      <c r="F32" s="8"/>
      <c r="G32" s="7"/>
      <c r="H32" s="9"/>
      <c r="I32" s="10"/>
    </row>
    <row r="33" spans="1:9" ht="18.75" customHeight="1" x14ac:dyDescent="0.55000000000000004">
      <c r="A33" s="7"/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/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7" t="s">
        <v>16</v>
      </c>
      <c r="B36" s="108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2.2857142857142856</v>
      </c>
      <c r="H36" s="29">
        <f>AVERAGE(H10:H34)</f>
        <v>11.428571428571429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6" t="s">
        <v>95</v>
      </c>
      <c r="C38" s="106"/>
      <c r="D38" s="106"/>
      <c r="E38" s="106" t="s">
        <v>95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 t="str">
        <f>ข้อมูลพื้นฐาน!D7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85</v>
      </c>
      <c r="C40" s="106"/>
      <c r="D40" s="106"/>
      <c r="E40" s="106" t="s">
        <v>92</v>
      </c>
      <c r="F40" s="106"/>
      <c r="G40" s="106"/>
      <c r="H40" s="106"/>
      <c r="I40" s="106"/>
    </row>
  </sheetData>
  <mergeCells count="20">
    <mergeCell ref="B38:D38"/>
    <mergeCell ref="B39:D39"/>
    <mergeCell ref="B40:D40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119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122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113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120</v>
      </c>
      <c r="C8" s="89" t="s">
        <v>114</v>
      </c>
      <c r="D8" s="89" t="s">
        <v>115</v>
      </c>
      <c r="E8" s="89" t="s">
        <v>116</v>
      </c>
      <c r="F8" s="89" t="s">
        <v>117</v>
      </c>
      <c r="G8" s="89" t="s">
        <v>118</v>
      </c>
    </row>
    <row r="9" spans="1:11" ht="350.25" customHeight="1" x14ac:dyDescent="0.55000000000000004">
      <c r="B9" s="90" t="s">
        <v>123</v>
      </c>
      <c r="C9" s="91" t="s">
        <v>128</v>
      </c>
      <c r="D9" s="90" t="s">
        <v>124</v>
      </c>
      <c r="E9" s="90" t="s">
        <v>125</v>
      </c>
      <c r="F9" s="90" t="s">
        <v>126</v>
      </c>
      <c r="G9" s="90" t="s">
        <v>127</v>
      </c>
    </row>
    <row r="11" spans="1:11" ht="28.5" customHeight="1" x14ac:dyDescent="0.55000000000000004">
      <c r="A11" s="103" t="s">
        <v>136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113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129</v>
      </c>
      <c r="C14" s="89" t="s">
        <v>114</v>
      </c>
      <c r="D14" s="89" t="s">
        <v>115</v>
      </c>
      <c r="E14" s="89" t="s">
        <v>116</v>
      </c>
      <c r="F14" s="89" t="s">
        <v>117</v>
      </c>
      <c r="G14" s="89" t="s">
        <v>118</v>
      </c>
    </row>
    <row r="15" spans="1:11" ht="325.5" customHeight="1" x14ac:dyDescent="0.55000000000000004">
      <c r="B15" s="90" t="s">
        <v>130</v>
      </c>
      <c r="C15" s="91" t="s">
        <v>135</v>
      </c>
      <c r="D15" s="90" t="s">
        <v>131</v>
      </c>
      <c r="E15" s="90" t="s">
        <v>132</v>
      </c>
      <c r="F15" s="90" t="s">
        <v>133</v>
      </c>
      <c r="G15" s="90" t="s">
        <v>134</v>
      </c>
    </row>
    <row r="16" spans="1:11" ht="15" customHeight="1" x14ac:dyDescent="0.55000000000000004"/>
    <row r="17" spans="1:8" ht="25.5" customHeight="1" x14ac:dyDescent="0.55000000000000004">
      <c r="A17" s="103" t="s">
        <v>137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113</v>
      </c>
      <c r="C19" s="121" t="s">
        <v>12</v>
      </c>
      <c r="D19" s="121"/>
      <c r="E19" s="121"/>
      <c r="F19" s="121"/>
      <c r="G19" s="121"/>
    </row>
    <row r="20" spans="1:8" ht="45.75" customHeight="1" x14ac:dyDescent="0.55000000000000004">
      <c r="B20" s="92" t="s">
        <v>138</v>
      </c>
      <c r="C20" s="89" t="s">
        <v>114</v>
      </c>
      <c r="D20" s="89" t="s">
        <v>115</v>
      </c>
      <c r="E20" s="89" t="s">
        <v>116</v>
      </c>
      <c r="F20" s="89" t="s">
        <v>117</v>
      </c>
      <c r="G20" s="89" t="s">
        <v>118</v>
      </c>
    </row>
    <row r="21" spans="1:8" ht="384" x14ac:dyDescent="0.55000000000000004">
      <c r="B21" s="90" t="s">
        <v>139</v>
      </c>
      <c r="C21" s="91" t="s">
        <v>145</v>
      </c>
      <c r="D21" s="90" t="s">
        <v>140</v>
      </c>
      <c r="E21" s="90" t="s">
        <v>141</v>
      </c>
      <c r="F21" s="90" t="s">
        <v>142</v>
      </c>
      <c r="G21" s="90" t="s">
        <v>143</v>
      </c>
    </row>
    <row r="23" spans="1:8" ht="26.25" customHeight="1" x14ac:dyDescent="0.55000000000000004">
      <c r="A23" s="103" t="s">
        <v>144</v>
      </c>
      <c r="B23" s="103"/>
      <c r="C23" s="103"/>
      <c r="D23" s="103"/>
      <c r="E23" s="103"/>
      <c r="F23" s="103"/>
      <c r="G23" s="103"/>
      <c r="H23" s="103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113</v>
      </c>
      <c r="C25" s="121" t="s">
        <v>12</v>
      </c>
      <c r="D25" s="121"/>
      <c r="E25" s="121"/>
      <c r="F25" s="121"/>
      <c r="G25" s="121"/>
    </row>
    <row r="26" spans="1:8" x14ac:dyDescent="0.55000000000000004">
      <c r="B26" s="92" t="s">
        <v>151</v>
      </c>
      <c r="C26" s="89" t="s">
        <v>114</v>
      </c>
      <c r="D26" s="89" t="s">
        <v>115</v>
      </c>
      <c r="E26" s="89" t="s">
        <v>116</v>
      </c>
      <c r="F26" s="89" t="s">
        <v>117</v>
      </c>
      <c r="G26" s="89" t="s">
        <v>118</v>
      </c>
    </row>
    <row r="27" spans="1:8" ht="312" x14ac:dyDescent="0.55000000000000004">
      <c r="B27" s="90" t="s">
        <v>146</v>
      </c>
      <c r="C27" s="91" t="s">
        <v>152</v>
      </c>
      <c r="D27" s="90" t="s">
        <v>147</v>
      </c>
      <c r="E27" s="90" t="s">
        <v>148</v>
      </c>
      <c r="F27" s="90" t="s">
        <v>149</v>
      </c>
      <c r="G27" s="90" t="s">
        <v>150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workbookViewId="0">
      <selection activeCell="A6" sqref="A6:H6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19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321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153</v>
      </c>
      <c r="D8" s="122" t="s">
        <v>155</v>
      </c>
      <c r="E8" s="122" t="s">
        <v>156</v>
      </c>
      <c r="F8" s="119" t="s">
        <v>121</v>
      </c>
      <c r="G8" s="119" t="s">
        <v>11</v>
      </c>
      <c r="H8" s="116" t="s">
        <v>12</v>
      </c>
    </row>
    <row r="9" spans="1:10" ht="57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เด็กชายทิวัตถ์  คล้ายกระโทก</v>
      </c>
      <c r="C10" s="7">
        <v>5</v>
      </c>
      <c r="D10" s="7">
        <v>5</v>
      </c>
      <c r="E10" s="7">
        <v>5</v>
      </c>
      <c r="F10" s="7">
        <f t="shared" ref="F10:F30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เด็กชายเมธาพัศ  แผ้วครบุรี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0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เด็กชายโชคชัย  เรือนเพชร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เด็กชายกฤตพจน์  เพชรท้าว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เด็กชายภัทนนท์  เตาตะขบ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เด็กหญิงเสาวภาคย์  สิงห์บัญชา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เด็กหญิงพิชญาพร  ชินรัมย์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เด็กหญิงเพชรรัตน์  ฉันกระโทก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เด็กหญิงกานต์ธิดา  แสนกระโทก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เด็กชายอนุวัฒน์  เนื้อกระโทก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เด็กหญิงกิตญาดา  หมั่นกุดเวียน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เด็กชายจิรณัฐ หมั่นกุดเวียน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เด็กชายกฤตษฎา รัตนะมาลา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เด็กหญิงกัญญารัตน์ วรรณุรักษ์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เด็กหญิงนิชาพร  เรือนเพชร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เด็กหญิงธัญชนก ลีกระโทก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เด็กหญิงอารยา ชื่นกระโทก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เด็กชายศุภากร  พงษ์กระโทก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เด็กชายอนุชา รวบกระโทก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เด็กหญิงวรรณวิศา  อุบลบาน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เด็กชายธชย  นนสุรัตน์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/>
      <c r="B31" s="8"/>
      <c r="C31" s="8"/>
      <c r="D31" s="8"/>
      <c r="E31" s="8"/>
      <c r="F31" s="7"/>
      <c r="G31" s="9"/>
      <c r="H31" s="10"/>
    </row>
    <row r="32" spans="1:8" ht="18.75" customHeight="1" x14ac:dyDescent="0.55000000000000004">
      <c r="A32" s="7"/>
      <c r="B32" s="8"/>
      <c r="C32" s="8"/>
      <c r="D32" s="8"/>
      <c r="E32" s="8"/>
      <c r="F32" s="7"/>
      <c r="G32" s="9"/>
      <c r="H32" s="10"/>
    </row>
    <row r="33" spans="1:8" ht="18.75" customHeight="1" x14ac:dyDescent="0.55000000000000004">
      <c r="A33" s="7"/>
      <c r="B33" s="8"/>
      <c r="C33" s="8"/>
      <c r="D33" s="8"/>
      <c r="E33" s="8"/>
      <c r="F33" s="7"/>
      <c r="G33" s="9"/>
      <c r="H33" s="10"/>
    </row>
    <row r="34" spans="1:8" ht="18.75" customHeight="1" x14ac:dyDescent="0.55000000000000004">
      <c r="A34" s="7"/>
      <c r="B34" s="8"/>
      <c r="C34" s="8"/>
      <c r="D34" s="8"/>
      <c r="E34" s="8"/>
      <c r="F34" s="7"/>
      <c r="G34" s="9"/>
      <c r="H34" s="10"/>
    </row>
    <row r="35" spans="1:8" ht="19.5" customHeight="1" x14ac:dyDescent="0.55000000000000004">
      <c r="A35" s="107" t="s">
        <v>15</v>
      </c>
      <c r="B35" s="108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2.3809523809523809</v>
      </c>
      <c r="G36" s="29">
        <f>AVERAGE(G10:G34)</f>
        <v>15.873015873015872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6" t="s">
        <v>95</v>
      </c>
      <c r="C38" s="106"/>
      <c r="D38" s="106"/>
      <c r="E38" s="106" t="s">
        <v>95</v>
      </c>
      <c r="F38" s="106"/>
      <c r="G38" s="106"/>
      <c r="H38" s="5"/>
    </row>
    <row r="39" spans="1:8" x14ac:dyDescent="0.55000000000000004">
      <c r="B39" s="106" t="str">
        <f>ข้อมูลพื้นฐาน!D5</f>
        <v>(นางสำรอง  ต้นกระโทก)</v>
      </c>
      <c r="C39" s="106"/>
      <c r="D39" s="106"/>
      <c r="E39" s="106" t="str">
        <f>ข้อมูลพื้นฐาน!D7</f>
        <v>(นายสุนันท์  จงใจกลาง)</v>
      </c>
      <c r="F39" s="106"/>
      <c r="G39" s="106"/>
    </row>
    <row r="40" spans="1:8" x14ac:dyDescent="0.55000000000000004">
      <c r="B40" s="106" t="s">
        <v>85</v>
      </c>
      <c r="C40" s="106"/>
      <c r="D40" s="106"/>
      <c r="E40" s="106" t="s">
        <v>92</v>
      </c>
      <c r="F40" s="106"/>
      <c r="G40" s="106"/>
      <c r="H40" s="5"/>
    </row>
  </sheetData>
  <mergeCells count="22"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158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157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113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159</v>
      </c>
      <c r="C8" s="89" t="s">
        <v>114</v>
      </c>
      <c r="D8" s="89" t="s">
        <v>115</v>
      </c>
      <c r="E8" s="89" t="s">
        <v>116</v>
      </c>
      <c r="F8" s="89" t="s">
        <v>117</v>
      </c>
      <c r="G8" s="89" t="s">
        <v>118</v>
      </c>
    </row>
    <row r="9" spans="1:11" ht="300" customHeight="1" x14ac:dyDescent="0.55000000000000004">
      <c r="B9" s="90" t="s">
        <v>160</v>
      </c>
      <c r="C9" s="91" t="s">
        <v>161</v>
      </c>
      <c r="D9" s="90" t="s">
        <v>162</v>
      </c>
      <c r="E9" s="90" t="s">
        <v>163</v>
      </c>
      <c r="F9" s="90" t="s">
        <v>164</v>
      </c>
      <c r="G9" s="90" t="s">
        <v>165</v>
      </c>
    </row>
    <row r="11" spans="1:11" ht="28.5" customHeight="1" x14ac:dyDescent="0.55000000000000004">
      <c r="A11" s="103" t="s">
        <v>166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113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154</v>
      </c>
      <c r="C14" s="89" t="s">
        <v>114</v>
      </c>
      <c r="D14" s="89" t="s">
        <v>115</v>
      </c>
      <c r="E14" s="89" t="s">
        <v>116</v>
      </c>
      <c r="F14" s="89" t="s">
        <v>117</v>
      </c>
      <c r="G14" s="89" t="s">
        <v>118</v>
      </c>
    </row>
    <row r="15" spans="1:11" ht="383.25" customHeight="1" x14ac:dyDescent="0.55000000000000004">
      <c r="B15" s="90" t="s">
        <v>167</v>
      </c>
      <c r="C15" s="91" t="s">
        <v>168</v>
      </c>
      <c r="D15" s="90" t="s">
        <v>169</v>
      </c>
      <c r="E15" s="90" t="s">
        <v>170</v>
      </c>
      <c r="F15" s="90" t="s">
        <v>171</v>
      </c>
      <c r="G15" s="90" t="s">
        <v>172</v>
      </c>
    </row>
    <row r="16" spans="1:11" ht="15" customHeight="1" x14ac:dyDescent="0.55000000000000004"/>
    <row r="17" spans="1:8" ht="25.5" customHeight="1" x14ac:dyDescent="0.55000000000000004">
      <c r="A17" s="103" t="s">
        <v>173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113</v>
      </c>
      <c r="C19" s="121" t="s">
        <v>12</v>
      </c>
      <c r="D19" s="121"/>
      <c r="E19" s="121"/>
      <c r="F19" s="121"/>
      <c r="G19" s="121"/>
    </row>
    <row r="20" spans="1:8" ht="24" customHeight="1" x14ac:dyDescent="0.55000000000000004">
      <c r="B20" s="92" t="s">
        <v>174</v>
      </c>
      <c r="C20" s="89" t="s">
        <v>114</v>
      </c>
      <c r="D20" s="89" t="s">
        <v>115</v>
      </c>
      <c r="E20" s="89" t="s">
        <v>116</v>
      </c>
      <c r="F20" s="89" t="s">
        <v>117</v>
      </c>
      <c r="G20" s="89" t="s">
        <v>118</v>
      </c>
    </row>
    <row r="21" spans="1:8" ht="322.5" customHeight="1" x14ac:dyDescent="0.55000000000000004">
      <c r="B21" s="90" t="s">
        <v>175</v>
      </c>
      <c r="C21" s="91" t="s">
        <v>176</v>
      </c>
      <c r="D21" s="90" t="s">
        <v>177</v>
      </c>
      <c r="E21" s="90" t="s">
        <v>178</v>
      </c>
      <c r="F21" s="90" t="s">
        <v>179</v>
      </c>
      <c r="G21" s="90" t="s">
        <v>180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2023-04-05T03:53:21Z</dcterms:modified>
</cp:coreProperties>
</file>