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"/>
    </mc:Choice>
  </mc:AlternateContent>
  <xr:revisionPtr revIDLastSave="0" documentId="13_ncr:1_{5B4E87E3-D670-4968-8E59-1EA56A49C322}" xr6:coauthVersionLast="45" xr6:coauthVersionMax="45" xr10:uidLastSave="{00000000-0000-0000-0000-000000000000}"/>
  <bookViews>
    <workbookView xWindow="-120" yWindow="-120" windowWidth="20730" windowHeight="11160" activeTab="3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1.2.1'!$A$1:$M$47</definedName>
    <definedName name="_xlnm.Print_Area" localSheetId="15">'มาตรฐานที่ 1 ข้อ 1.2.2'!$A$1:$J$47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" i="8" l="1"/>
  <c r="I36" i="8" s="1"/>
  <c r="J36" i="8" s="1"/>
  <c r="B36" i="8"/>
  <c r="H35" i="8"/>
  <c r="I35" i="8" s="1"/>
  <c r="J35" i="8" s="1"/>
  <c r="B35" i="8"/>
  <c r="H34" i="8"/>
  <c r="I34" i="8" s="1"/>
  <c r="J34" i="8" s="1"/>
  <c r="B34" i="8"/>
  <c r="H33" i="8"/>
  <c r="I33" i="8" s="1"/>
  <c r="J33" i="8" s="1"/>
  <c r="B33" i="8"/>
  <c r="H32" i="8"/>
  <c r="I32" i="8" s="1"/>
  <c r="J32" i="8" s="1"/>
  <c r="B32" i="8"/>
  <c r="H31" i="8"/>
  <c r="I31" i="8" s="1"/>
  <c r="J31" i="8" s="1"/>
  <c r="B31" i="8"/>
  <c r="H30" i="8"/>
  <c r="I30" i="8" s="1"/>
  <c r="J30" i="8" s="1"/>
  <c r="B30" i="8"/>
  <c r="H29" i="8"/>
  <c r="I29" i="8" s="1"/>
  <c r="J29" i="8" s="1"/>
  <c r="B29" i="8"/>
  <c r="H28" i="8"/>
  <c r="I28" i="8" s="1"/>
  <c r="J28" i="8" s="1"/>
  <c r="B28" i="8"/>
  <c r="K37" i="7"/>
  <c r="L37" i="7" s="1"/>
  <c r="M37" i="7" s="1"/>
  <c r="B37" i="7"/>
  <c r="K36" i="7"/>
  <c r="L36" i="7" s="1"/>
  <c r="M36" i="7" s="1"/>
  <c r="B36" i="7"/>
  <c r="K35" i="7"/>
  <c r="L35" i="7" s="1"/>
  <c r="M35" i="7" s="1"/>
  <c r="B35" i="7"/>
  <c r="K34" i="7"/>
  <c r="L34" i="7" s="1"/>
  <c r="M34" i="7" s="1"/>
  <c r="B34" i="7"/>
  <c r="K33" i="7"/>
  <c r="L33" i="7" s="1"/>
  <c r="M33" i="7" s="1"/>
  <c r="B33" i="7"/>
  <c r="K32" i="7"/>
  <c r="L32" i="7" s="1"/>
  <c r="M32" i="7" s="1"/>
  <c r="B32" i="7"/>
  <c r="K31" i="7"/>
  <c r="L31" i="7" s="1"/>
  <c r="M31" i="7" s="1"/>
  <c r="B31" i="7"/>
  <c r="K30" i="7"/>
  <c r="L30" i="7" s="1"/>
  <c r="M30" i="7" s="1"/>
  <c r="B30" i="7"/>
  <c r="K29" i="7"/>
  <c r="L29" i="7" s="1"/>
  <c r="M29" i="7" s="1"/>
  <c r="B29" i="7"/>
  <c r="K28" i="7"/>
  <c r="L28" i="7" s="1"/>
  <c r="M28" i="7" s="1"/>
  <c r="B28" i="7"/>
  <c r="F35" i="14"/>
  <c r="G35" i="14" s="1"/>
  <c r="H35" i="14" s="1"/>
  <c r="B35" i="14"/>
  <c r="F34" i="14"/>
  <c r="G34" i="14" s="1"/>
  <c r="H34" i="14" s="1"/>
  <c r="B34" i="14"/>
  <c r="F33" i="14"/>
  <c r="G33" i="14" s="1"/>
  <c r="H33" i="14" s="1"/>
  <c r="B33" i="14"/>
  <c r="F32" i="14"/>
  <c r="G32" i="14" s="1"/>
  <c r="H32" i="14" s="1"/>
  <c r="B32" i="14"/>
  <c r="F31" i="14"/>
  <c r="G31" i="14" s="1"/>
  <c r="H31" i="14" s="1"/>
  <c r="B31" i="14"/>
  <c r="F30" i="14"/>
  <c r="G30" i="14" s="1"/>
  <c r="H30" i="14" s="1"/>
  <c r="B30" i="14"/>
  <c r="F29" i="14"/>
  <c r="G29" i="14" s="1"/>
  <c r="H29" i="14" s="1"/>
  <c r="B29" i="14"/>
  <c r="F28" i="14"/>
  <c r="G28" i="14" s="1"/>
  <c r="H28" i="14" s="1"/>
  <c r="B28" i="14"/>
  <c r="F27" i="14"/>
  <c r="G27" i="14" s="1"/>
  <c r="H27" i="14" s="1"/>
  <c r="B27" i="14"/>
  <c r="M33" i="6"/>
  <c r="N33" i="6" s="1"/>
  <c r="O33" i="6" s="1"/>
  <c r="B33" i="6"/>
  <c r="M32" i="6"/>
  <c r="N32" i="6" s="1"/>
  <c r="O32" i="6" s="1"/>
  <c r="B32" i="6"/>
  <c r="M31" i="6"/>
  <c r="N31" i="6" s="1"/>
  <c r="O31" i="6" s="1"/>
  <c r="B31" i="6"/>
  <c r="M30" i="6"/>
  <c r="N30" i="6" s="1"/>
  <c r="O30" i="6" s="1"/>
  <c r="B30" i="6"/>
  <c r="M29" i="6"/>
  <c r="N29" i="6" s="1"/>
  <c r="O29" i="6" s="1"/>
  <c r="B29" i="6"/>
  <c r="M28" i="6"/>
  <c r="N28" i="6" s="1"/>
  <c r="O28" i="6" s="1"/>
  <c r="B28" i="6"/>
  <c r="M27" i="6"/>
  <c r="N27" i="6" s="1"/>
  <c r="O27" i="6" s="1"/>
  <c r="B27" i="6"/>
  <c r="M26" i="6"/>
  <c r="N26" i="6" s="1"/>
  <c r="O26" i="6" s="1"/>
  <c r="B26" i="6"/>
  <c r="B40" i="6"/>
  <c r="M40" i="6"/>
  <c r="N40" i="6" s="1"/>
  <c r="O40" i="6" s="1"/>
  <c r="G34" i="10"/>
  <c r="H34" i="10" s="1"/>
  <c r="F34" i="10"/>
  <c r="B34" i="10"/>
  <c r="G33" i="10"/>
  <c r="H33" i="10" s="1"/>
  <c r="F33" i="10"/>
  <c r="B33" i="10"/>
  <c r="G32" i="10"/>
  <c r="H32" i="10" s="1"/>
  <c r="F32" i="10"/>
  <c r="B32" i="10"/>
  <c r="G31" i="10"/>
  <c r="H31" i="10" s="1"/>
  <c r="F31" i="10"/>
  <c r="B31" i="10"/>
  <c r="G30" i="10"/>
  <c r="H30" i="10" s="1"/>
  <c r="F30" i="10"/>
  <c r="B30" i="10"/>
  <c r="G29" i="10"/>
  <c r="H29" i="10" s="1"/>
  <c r="F29" i="10"/>
  <c r="B29" i="10"/>
  <c r="G28" i="10"/>
  <c r="H28" i="10" s="1"/>
  <c r="F28" i="10"/>
  <c r="B28" i="10"/>
  <c r="F34" i="5"/>
  <c r="G34" i="5" s="1"/>
  <c r="H34" i="5" s="1"/>
  <c r="B34" i="5"/>
  <c r="F33" i="5"/>
  <c r="G33" i="5" s="1"/>
  <c r="H33" i="5" s="1"/>
  <c r="B33" i="5"/>
  <c r="F32" i="5"/>
  <c r="G32" i="5" s="1"/>
  <c r="H32" i="5" s="1"/>
  <c r="B32" i="5"/>
  <c r="F31" i="5"/>
  <c r="G31" i="5" s="1"/>
  <c r="H31" i="5" s="1"/>
  <c r="B31" i="5"/>
  <c r="F30" i="5"/>
  <c r="G30" i="5" s="1"/>
  <c r="H30" i="5" s="1"/>
  <c r="B30" i="5"/>
  <c r="F29" i="5"/>
  <c r="G29" i="5" s="1"/>
  <c r="H29" i="5" s="1"/>
  <c r="B29" i="5"/>
  <c r="F28" i="5"/>
  <c r="G28" i="5" s="1"/>
  <c r="H28" i="5" s="1"/>
  <c r="B28" i="5"/>
  <c r="G34" i="4"/>
  <c r="H34" i="4" s="1"/>
  <c r="I34" i="4" s="1"/>
  <c r="B34" i="4"/>
  <c r="G33" i="4"/>
  <c r="H33" i="4" s="1"/>
  <c r="I33" i="4" s="1"/>
  <c r="B33" i="4"/>
  <c r="G32" i="4"/>
  <c r="H32" i="4" s="1"/>
  <c r="I32" i="4" s="1"/>
  <c r="B32" i="4"/>
  <c r="G31" i="4"/>
  <c r="H31" i="4" s="1"/>
  <c r="I31" i="4" s="1"/>
  <c r="B31" i="4"/>
  <c r="G30" i="4"/>
  <c r="H30" i="4" s="1"/>
  <c r="I30" i="4" s="1"/>
  <c r="B30" i="4"/>
  <c r="G29" i="4"/>
  <c r="H29" i="4" s="1"/>
  <c r="I29" i="4" s="1"/>
  <c r="B29" i="4"/>
  <c r="G28" i="4"/>
  <c r="H28" i="4" s="1"/>
  <c r="I28" i="4" s="1"/>
  <c r="B28" i="4"/>
  <c r="D33" i="3"/>
  <c r="E33" i="3" s="1"/>
  <c r="B33" i="3"/>
  <c r="D32" i="3"/>
  <c r="E32" i="3" s="1"/>
  <c r="B32" i="3"/>
  <c r="E31" i="3"/>
  <c r="D31" i="3"/>
  <c r="B31" i="3"/>
  <c r="D30" i="3"/>
  <c r="E30" i="3" s="1"/>
  <c r="B30" i="3"/>
  <c r="D29" i="3"/>
  <c r="E29" i="3" s="1"/>
  <c r="B29" i="3"/>
  <c r="D28" i="3"/>
  <c r="E28" i="3" s="1"/>
  <c r="B28" i="3"/>
  <c r="E27" i="3"/>
  <c r="D27" i="3"/>
  <c r="B27" i="3"/>
  <c r="E38" i="2"/>
  <c r="F38" i="2" s="1"/>
  <c r="G38" i="2" s="1"/>
  <c r="B38" i="2"/>
  <c r="E37" i="2"/>
  <c r="F37" i="2" s="1"/>
  <c r="G37" i="2" s="1"/>
  <c r="B37" i="2"/>
  <c r="E36" i="2"/>
  <c r="F36" i="2" s="1"/>
  <c r="G36" i="2" s="1"/>
  <c r="B36" i="2"/>
  <c r="E34" i="2"/>
  <c r="F34" i="2" s="1"/>
  <c r="G34" i="2" s="1"/>
  <c r="B34" i="2"/>
  <c r="E33" i="2"/>
  <c r="F33" i="2" s="1"/>
  <c r="G33" i="2" s="1"/>
  <c r="B33" i="2"/>
  <c r="E32" i="2"/>
  <c r="F32" i="2" s="1"/>
  <c r="G32" i="2" s="1"/>
  <c r="B32" i="2"/>
  <c r="E31" i="2"/>
  <c r="F31" i="2" s="1"/>
  <c r="G31" i="2" s="1"/>
  <c r="B31" i="2"/>
  <c r="B46" i="2"/>
  <c r="B49" i="2"/>
  <c r="D43" i="9" l="1"/>
  <c r="E43" i="9"/>
  <c r="F43" i="9"/>
  <c r="G43" i="9"/>
  <c r="D42" i="9"/>
  <c r="E42" i="9"/>
  <c r="F42" i="9"/>
  <c r="G42" i="9"/>
  <c r="D43" i="8" l="1"/>
  <c r="E43" i="8"/>
  <c r="F43" i="8"/>
  <c r="G43" i="8"/>
  <c r="D42" i="8"/>
  <c r="E42" i="8"/>
  <c r="F42" i="8"/>
  <c r="G42" i="8"/>
  <c r="D43" i="7" l="1"/>
  <c r="E43" i="7"/>
  <c r="F43" i="7"/>
  <c r="G43" i="7"/>
  <c r="H43" i="7"/>
  <c r="I43" i="7"/>
  <c r="D42" i="7"/>
  <c r="E42" i="7"/>
  <c r="F42" i="7"/>
  <c r="G42" i="7"/>
  <c r="H42" i="7"/>
  <c r="I42" i="7"/>
  <c r="J42" i="7"/>
  <c r="K11" i="7"/>
  <c r="L11" i="7" s="1"/>
  <c r="K10" i="7"/>
  <c r="L10" i="7" s="1"/>
  <c r="F13" i="14" l="1"/>
  <c r="G13" i="14" s="1"/>
  <c r="F11" i="14"/>
  <c r="G11" i="14" s="1"/>
  <c r="F10" i="14"/>
  <c r="M10" i="6"/>
  <c r="N10" i="6" s="1"/>
  <c r="M9" i="6"/>
  <c r="N9" i="6" s="1"/>
  <c r="G11" i="10"/>
  <c r="D43" i="10"/>
  <c r="E43" i="10"/>
  <c r="D42" i="10"/>
  <c r="E42" i="10"/>
  <c r="F11" i="10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35" i="10"/>
  <c r="G35" i="10" s="1"/>
  <c r="F36" i="10"/>
  <c r="G36" i="10" s="1"/>
  <c r="F37" i="10"/>
  <c r="G37" i="10" s="1"/>
  <c r="F38" i="10"/>
  <c r="G38" i="10" s="1"/>
  <c r="F39" i="10"/>
  <c r="G39" i="10" s="1"/>
  <c r="F40" i="10"/>
  <c r="G40" i="10" s="1"/>
  <c r="F41" i="10"/>
  <c r="G41" i="10" s="1"/>
  <c r="F10" i="10"/>
  <c r="G10" i="10" s="1"/>
  <c r="F42" i="10" l="1"/>
  <c r="G12" i="10"/>
  <c r="F43" i="10"/>
  <c r="F11" i="5" l="1"/>
  <c r="G11" i="5" s="1"/>
  <c r="F10" i="5"/>
  <c r="G10" i="5" s="1"/>
  <c r="G10" i="14" l="1"/>
  <c r="K42" i="6"/>
  <c r="L42" i="6"/>
  <c r="K41" i="6"/>
  <c r="L41" i="6"/>
  <c r="J41" i="6"/>
  <c r="M12" i="6"/>
  <c r="N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3" i="18"/>
  <c r="B12" i="18"/>
  <c r="A2" i="19"/>
  <c r="B50" i="19"/>
  <c r="B51" i="19" s="1"/>
  <c r="B49" i="19"/>
  <c r="B43" i="19"/>
  <c r="B44" i="19" s="1"/>
  <c r="B45" i="19" s="1"/>
  <c r="B36" i="19"/>
  <c r="B37" i="19" s="1"/>
  <c r="B38" i="19" s="1"/>
  <c r="B30" i="19"/>
  <c r="B31" i="19" s="1"/>
  <c r="B32" i="19" s="1"/>
  <c r="B23" i="19"/>
  <c r="B24" i="19" s="1"/>
  <c r="B25" i="19" s="1"/>
  <c r="B14" i="19"/>
  <c r="B15" i="19" s="1"/>
  <c r="B43" i="18" l="1"/>
  <c r="B44" i="18" s="1"/>
  <c r="B14" i="18"/>
  <c r="B52" i="19"/>
  <c r="B53" i="19" s="1"/>
  <c r="B16" i="19"/>
  <c r="E46" i="11"/>
  <c r="B46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35" i="11"/>
  <c r="B36" i="11"/>
  <c r="B37" i="11"/>
  <c r="B38" i="11"/>
  <c r="B39" i="11"/>
  <c r="B40" i="11"/>
  <c r="B41" i="11"/>
  <c r="B10" i="11"/>
  <c r="A2" i="11"/>
  <c r="E46" i="9"/>
  <c r="B46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35" i="9"/>
  <c r="B36" i="9"/>
  <c r="B37" i="9"/>
  <c r="B38" i="9"/>
  <c r="B39" i="9"/>
  <c r="B40" i="9"/>
  <c r="B41" i="9"/>
  <c r="B10" i="9"/>
  <c r="A2" i="9"/>
  <c r="G46" i="8"/>
  <c r="B46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37" i="8"/>
  <c r="B38" i="8"/>
  <c r="B39" i="8"/>
  <c r="B40" i="8"/>
  <c r="B41" i="8"/>
  <c r="B10" i="8"/>
  <c r="A2" i="8"/>
  <c r="I46" i="7"/>
  <c r="B46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38" i="7"/>
  <c r="B39" i="7"/>
  <c r="B40" i="7"/>
  <c r="B41" i="7"/>
  <c r="B10" i="7"/>
  <c r="A2" i="7"/>
  <c r="E46" i="14"/>
  <c r="B46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36" i="14"/>
  <c r="B37" i="14"/>
  <c r="B38" i="14"/>
  <c r="B39" i="14"/>
  <c r="B40" i="14"/>
  <c r="B41" i="14"/>
  <c r="B10" i="14"/>
  <c r="A2" i="14"/>
  <c r="I45" i="6"/>
  <c r="B45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34" i="6"/>
  <c r="B35" i="6"/>
  <c r="B36" i="6"/>
  <c r="B37" i="6"/>
  <c r="B38" i="6"/>
  <c r="B39" i="6"/>
  <c r="B9" i="6"/>
  <c r="A2" i="6"/>
  <c r="D46" i="10"/>
  <c r="B46" i="10"/>
  <c r="E46" i="5"/>
  <c r="B46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35" i="10"/>
  <c r="B36" i="10"/>
  <c r="B37" i="10"/>
  <c r="B38" i="10"/>
  <c r="B39" i="10"/>
  <c r="B40" i="10"/>
  <c r="B41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35" i="5"/>
  <c r="B36" i="5"/>
  <c r="B37" i="5"/>
  <c r="B38" i="5"/>
  <c r="B39" i="5"/>
  <c r="B40" i="5"/>
  <c r="B41" i="5"/>
  <c r="B10" i="5"/>
  <c r="A2" i="5"/>
  <c r="E46" i="4"/>
  <c r="B46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35" i="4"/>
  <c r="B36" i="4"/>
  <c r="B37" i="4"/>
  <c r="B38" i="4"/>
  <c r="B39" i="4"/>
  <c r="B40" i="4"/>
  <c r="B41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34" i="3"/>
  <c r="B35" i="3"/>
  <c r="B36" i="3"/>
  <c r="B37" i="3"/>
  <c r="B38" i="3"/>
  <c r="B39" i="3"/>
  <c r="B40" i="3"/>
  <c r="B9" i="3"/>
  <c r="C45" i="3"/>
  <c r="B45" i="3"/>
  <c r="A2" i="3"/>
  <c r="D46" i="2"/>
  <c r="A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5" i="2"/>
  <c r="B39" i="2"/>
  <c r="B40" i="2"/>
  <c r="B41" i="2"/>
  <c r="B10" i="2"/>
  <c r="H11" i="14" l="1"/>
  <c r="F12" i="14"/>
  <c r="H13" i="14"/>
  <c r="F14" i="14"/>
  <c r="G14" i="14" s="1"/>
  <c r="F15" i="14"/>
  <c r="F16" i="14"/>
  <c r="F17" i="14"/>
  <c r="F18" i="14"/>
  <c r="G18" i="14" s="1"/>
  <c r="H18" i="14" s="1"/>
  <c r="F19" i="14"/>
  <c r="F20" i="14"/>
  <c r="F21" i="14"/>
  <c r="F22" i="14"/>
  <c r="G22" i="14" s="1"/>
  <c r="H22" i="14" s="1"/>
  <c r="F23" i="14"/>
  <c r="F24" i="14"/>
  <c r="G24" i="14" s="1"/>
  <c r="H24" i="14" s="1"/>
  <c r="F25" i="14"/>
  <c r="F26" i="14"/>
  <c r="G26" i="14" s="1"/>
  <c r="H26" i="14" s="1"/>
  <c r="F36" i="14"/>
  <c r="F37" i="14"/>
  <c r="G37" i="14" s="1"/>
  <c r="H37" i="14" s="1"/>
  <c r="F38" i="14"/>
  <c r="F39" i="14"/>
  <c r="G39" i="14" s="1"/>
  <c r="H39" i="14" s="1"/>
  <c r="F40" i="14"/>
  <c r="F41" i="14"/>
  <c r="G41" i="14" s="1"/>
  <c r="E43" i="14"/>
  <c r="D43" i="14"/>
  <c r="C43" i="14"/>
  <c r="E42" i="14"/>
  <c r="D42" i="14"/>
  <c r="C42" i="14"/>
  <c r="G36" i="14" l="1"/>
  <c r="H36" i="14" s="1"/>
  <c r="G17" i="14"/>
  <c r="H17" i="14" s="1"/>
  <c r="G16" i="14"/>
  <c r="H16" i="14" s="1"/>
  <c r="G40" i="14"/>
  <c r="H40" i="14" s="1"/>
  <c r="G25" i="14"/>
  <c r="H25" i="14" s="1"/>
  <c r="G21" i="14"/>
  <c r="H21" i="14" s="1"/>
  <c r="G20" i="14"/>
  <c r="H20" i="14" s="1"/>
  <c r="G38" i="14"/>
  <c r="H38" i="14" s="1"/>
  <c r="G23" i="14"/>
  <c r="H23" i="14" s="1"/>
  <c r="G19" i="14"/>
  <c r="H19" i="14" s="1"/>
  <c r="G15" i="14"/>
  <c r="H15" i="14" s="1"/>
  <c r="G12" i="14"/>
  <c r="H12" i="14" s="1"/>
  <c r="H41" i="14"/>
  <c r="H14" i="14"/>
  <c r="F43" i="14"/>
  <c r="H10" i="14"/>
  <c r="F42" i="14"/>
  <c r="G42" i="14" l="1"/>
  <c r="G43" i="14"/>
  <c r="H43" i="14" s="1"/>
  <c r="H18" i="10"/>
  <c r="H22" i="10"/>
  <c r="H26" i="10"/>
  <c r="H41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5" i="2"/>
  <c r="E39" i="2"/>
  <c r="E40" i="2"/>
  <c r="E41" i="2"/>
  <c r="F43" i="11"/>
  <c r="E43" i="11"/>
  <c r="D43" i="11"/>
  <c r="C43" i="11"/>
  <c r="F42" i="11"/>
  <c r="E42" i="11"/>
  <c r="D42" i="11"/>
  <c r="C42" i="11"/>
  <c r="G41" i="11"/>
  <c r="G40" i="11"/>
  <c r="H40" i="11" s="1"/>
  <c r="I40" i="11" s="1"/>
  <c r="G39" i="11"/>
  <c r="G38" i="11"/>
  <c r="H38" i="11" s="1"/>
  <c r="I38" i="11" s="1"/>
  <c r="G37" i="11"/>
  <c r="G36" i="11"/>
  <c r="H36" i="11" s="1"/>
  <c r="I36" i="11" s="1"/>
  <c r="G35" i="11"/>
  <c r="G27" i="11"/>
  <c r="H27" i="11" s="1"/>
  <c r="I27" i="11" s="1"/>
  <c r="G26" i="11"/>
  <c r="G25" i="11"/>
  <c r="H25" i="11" s="1"/>
  <c r="I25" i="11" s="1"/>
  <c r="G24" i="11"/>
  <c r="G23" i="11"/>
  <c r="H23" i="11" s="1"/>
  <c r="I23" i="11" s="1"/>
  <c r="G22" i="11"/>
  <c r="G21" i="11"/>
  <c r="H21" i="11" s="1"/>
  <c r="I21" i="11" s="1"/>
  <c r="G20" i="11"/>
  <c r="G19" i="11"/>
  <c r="H19" i="11" s="1"/>
  <c r="I19" i="11" s="1"/>
  <c r="G18" i="11"/>
  <c r="I17" i="11"/>
  <c r="G17" i="11"/>
  <c r="H17" i="11" s="1"/>
  <c r="G16" i="11"/>
  <c r="G15" i="11"/>
  <c r="H15" i="11" s="1"/>
  <c r="I15" i="11" s="1"/>
  <c r="G14" i="11"/>
  <c r="G13" i="11"/>
  <c r="H13" i="11" s="1"/>
  <c r="I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H16" i="9"/>
  <c r="I16" i="9" s="1"/>
  <c r="J16" i="9" s="1"/>
  <c r="H17" i="9"/>
  <c r="I17" i="9" s="1"/>
  <c r="H18" i="9"/>
  <c r="H19" i="9"/>
  <c r="I19" i="9" s="1"/>
  <c r="J19" i="9" s="1"/>
  <c r="H20" i="9"/>
  <c r="I20" i="9" s="1"/>
  <c r="H21" i="9"/>
  <c r="I21" i="9" s="1"/>
  <c r="H22" i="9"/>
  <c r="H23" i="9"/>
  <c r="I23" i="9" s="1"/>
  <c r="J23" i="9" s="1"/>
  <c r="H24" i="9"/>
  <c r="I24" i="9" s="1"/>
  <c r="J24" i="9" s="1"/>
  <c r="H25" i="9"/>
  <c r="I25" i="9" s="1"/>
  <c r="H26" i="9"/>
  <c r="H27" i="9"/>
  <c r="I27" i="9" s="1"/>
  <c r="J27" i="9" s="1"/>
  <c r="H35" i="9"/>
  <c r="I35" i="9" s="1"/>
  <c r="J35" i="9" s="1"/>
  <c r="H36" i="9"/>
  <c r="I36" i="9" s="1"/>
  <c r="H37" i="9"/>
  <c r="H38" i="9"/>
  <c r="I38" i="9" s="1"/>
  <c r="H39" i="9"/>
  <c r="I39" i="9" s="1"/>
  <c r="J39" i="9" s="1"/>
  <c r="H40" i="9"/>
  <c r="I40" i="9" s="1"/>
  <c r="H41" i="9"/>
  <c r="H10" i="9"/>
  <c r="I10" i="9" s="1"/>
  <c r="C43" i="9"/>
  <c r="C42" i="9"/>
  <c r="J40" i="9"/>
  <c r="J38" i="9"/>
  <c r="J36" i="9"/>
  <c r="J25" i="9"/>
  <c r="J21" i="9"/>
  <c r="J20" i="9"/>
  <c r="J17" i="9"/>
  <c r="J15" i="9"/>
  <c r="J13" i="9"/>
  <c r="H14" i="10"/>
  <c r="H37" i="10"/>
  <c r="C43" i="10"/>
  <c r="C42" i="10"/>
  <c r="H40" i="10"/>
  <c r="H39" i="10"/>
  <c r="H38" i="10"/>
  <c r="H36" i="10"/>
  <c r="H35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H18" i="11" l="1"/>
  <c r="I18" i="11" s="1"/>
  <c r="I37" i="9"/>
  <c r="J37" i="9" s="1"/>
  <c r="I14" i="9"/>
  <c r="J14" i="9" s="1"/>
  <c r="I24" i="11"/>
  <c r="H24" i="11"/>
  <c r="H39" i="11"/>
  <c r="I39" i="11" s="1"/>
  <c r="H20" i="11"/>
  <c r="I20" i="11" s="1"/>
  <c r="H35" i="11"/>
  <c r="I35" i="11" s="1"/>
  <c r="H26" i="11"/>
  <c r="I26" i="11" s="1"/>
  <c r="H41" i="11"/>
  <c r="I41" i="11" s="1"/>
  <c r="I41" i="9"/>
  <c r="J41" i="9" s="1"/>
  <c r="I26" i="9"/>
  <c r="J26" i="9" s="1"/>
  <c r="I22" i="9"/>
  <c r="J22" i="9" s="1"/>
  <c r="I18" i="9"/>
  <c r="J18" i="9" s="1"/>
  <c r="H16" i="11"/>
  <c r="I16" i="11" s="1"/>
  <c r="H14" i="11"/>
  <c r="I14" i="11" s="1"/>
  <c r="I22" i="11"/>
  <c r="H22" i="11"/>
  <c r="H37" i="11"/>
  <c r="I37" i="11" s="1"/>
  <c r="H12" i="11"/>
  <c r="I12" i="11" s="1"/>
  <c r="G42" i="11"/>
  <c r="H43" i="9"/>
  <c r="H42" i="9"/>
  <c r="G43" i="11"/>
  <c r="H43" i="11" l="1"/>
  <c r="I43" i="11" s="1"/>
  <c r="I10" i="11"/>
  <c r="H42" i="11"/>
  <c r="I43" i="9"/>
  <c r="J43" i="9" s="1"/>
  <c r="I42" i="9"/>
  <c r="J10" i="9"/>
  <c r="G43" i="10"/>
  <c r="H43" i="10" s="1"/>
  <c r="H10" i="10"/>
  <c r="G42" i="10"/>
  <c r="C43" i="8" l="1"/>
  <c r="C42" i="8"/>
  <c r="H41" i="8"/>
  <c r="H40" i="8"/>
  <c r="I40" i="8" s="1"/>
  <c r="H39" i="8"/>
  <c r="H38" i="8"/>
  <c r="H37" i="8"/>
  <c r="I37" i="8" s="1"/>
  <c r="J37" i="8" s="1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K12" i="7"/>
  <c r="K13" i="7"/>
  <c r="L13" i="7" s="1"/>
  <c r="M13" i="7" s="1"/>
  <c r="K14" i="7"/>
  <c r="L14" i="7" s="1"/>
  <c r="K15" i="7"/>
  <c r="K16" i="7"/>
  <c r="K17" i="7"/>
  <c r="L17" i="7" s="1"/>
  <c r="M17" i="7" s="1"/>
  <c r="K18" i="7"/>
  <c r="L18" i="7" s="1"/>
  <c r="K19" i="7"/>
  <c r="K20" i="7"/>
  <c r="K21" i="7"/>
  <c r="L21" i="7" s="1"/>
  <c r="M21" i="7" s="1"/>
  <c r="K22" i="7"/>
  <c r="L22" i="7" s="1"/>
  <c r="K23" i="7"/>
  <c r="K24" i="7"/>
  <c r="K25" i="7"/>
  <c r="L25" i="7" s="1"/>
  <c r="M25" i="7" s="1"/>
  <c r="K26" i="7"/>
  <c r="L26" i="7" s="1"/>
  <c r="K27" i="7"/>
  <c r="K38" i="7"/>
  <c r="K39" i="7"/>
  <c r="L39" i="7" s="1"/>
  <c r="K40" i="7"/>
  <c r="L40" i="7" s="1"/>
  <c r="M40" i="7" s="1"/>
  <c r="K41" i="7"/>
  <c r="L41" i="7" s="1"/>
  <c r="J43" i="7"/>
  <c r="C43" i="7"/>
  <c r="C42" i="7"/>
  <c r="D42" i="6"/>
  <c r="E42" i="6"/>
  <c r="F42" i="6"/>
  <c r="G42" i="6"/>
  <c r="H42" i="6"/>
  <c r="I42" i="6"/>
  <c r="J42" i="6"/>
  <c r="D41" i="6"/>
  <c r="E41" i="6"/>
  <c r="F41" i="6"/>
  <c r="G41" i="6"/>
  <c r="H41" i="6"/>
  <c r="I41" i="6"/>
  <c r="O10" i="6"/>
  <c r="M11" i="6"/>
  <c r="N11" i="6" s="1"/>
  <c r="O12" i="6"/>
  <c r="M13" i="6"/>
  <c r="N13" i="6" s="1"/>
  <c r="M14" i="6"/>
  <c r="N14" i="6" s="1"/>
  <c r="M15" i="6"/>
  <c r="N15" i="6" s="1"/>
  <c r="M16" i="6"/>
  <c r="N16" i="6" s="1"/>
  <c r="M17" i="6"/>
  <c r="N17" i="6" s="1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34" i="6"/>
  <c r="N34" i="6" s="1"/>
  <c r="M35" i="6"/>
  <c r="N35" i="6" s="1"/>
  <c r="M36" i="6"/>
  <c r="N36" i="6" s="1"/>
  <c r="M37" i="6"/>
  <c r="N37" i="6" s="1"/>
  <c r="M38" i="6"/>
  <c r="N38" i="6" s="1"/>
  <c r="M39" i="6"/>
  <c r="N39" i="6" s="1"/>
  <c r="C42" i="6"/>
  <c r="C41" i="6"/>
  <c r="F12" i="5"/>
  <c r="G12" i="5" s="1"/>
  <c r="F13" i="5"/>
  <c r="G13" i="5" s="1"/>
  <c r="H13" i="5" s="1"/>
  <c r="F14" i="5"/>
  <c r="G14" i="5" s="1"/>
  <c r="F15" i="5"/>
  <c r="G15" i="5" s="1"/>
  <c r="F16" i="5"/>
  <c r="G16" i="5" s="1"/>
  <c r="F17" i="5"/>
  <c r="G17" i="5" s="1"/>
  <c r="H17" i="5" s="1"/>
  <c r="F18" i="5"/>
  <c r="G18" i="5" s="1"/>
  <c r="H18" i="5" s="1"/>
  <c r="F19" i="5"/>
  <c r="G19" i="5" s="1"/>
  <c r="F20" i="5"/>
  <c r="G20" i="5" s="1"/>
  <c r="F21" i="5"/>
  <c r="G21" i="5" s="1"/>
  <c r="H21" i="5" s="1"/>
  <c r="F22" i="5"/>
  <c r="G22" i="5" s="1"/>
  <c r="H22" i="5" s="1"/>
  <c r="F23" i="5"/>
  <c r="G23" i="5" s="1"/>
  <c r="F24" i="5"/>
  <c r="G24" i="5" s="1"/>
  <c r="F25" i="5"/>
  <c r="G25" i="5" s="1"/>
  <c r="H25" i="5" s="1"/>
  <c r="F26" i="5"/>
  <c r="G26" i="5" s="1"/>
  <c r="F27" i="5"/>
  <c r="G27" i="5" s="1"/>
  <c r="F35" i="5"/>
  <c r="G35" i="5" s="1"/>
  <c r="F36" i="5"/>
  <c r="G36" i="5" s="1"/>
  <c r="H36" i="5" s="1"/>
  <c r="F37" i="5"/>
  <c r="G37" i="5" s="1"/>
  <c r="H37" i="5" s="1"/>
  <c r="F38" i="5"/>
  <c r="G38" i="5" s="1"/>
  <c r="F39" i="5"/>
  <c r="G39" i="5" s="1"/>
  <c r="H39" i="5" s="1"/>
  <c r="F40" i="5"/>
  <c r="G40" i="5" s="1"/>
  <c r="H40" i="5" s="1"/>
  <c r="F41" i="5"/>
  <c r="G41" i="5" s="1"/>
  <c r="H16" i="5"/>
  <c r="H24" i="5"/>
  <c r="E43" i="5"/>
  <c r="D43" i="5"/>
  <c r="C43" i="5"/>
  <c r="E42" i="5"/>
  <c r="D42" i="5"/>
  <c r="C42" i="5"/>
  <c r="H38" i="5"/>
  <c r="H27" i="5"/>
  <c r="H23" i="5"/>
  <c r="H19" i="5"/>
  <c r="H15" i="5"/>
  <c r="H11" i="5"/>
  <c r="D43" i="4"/>
  <c r="E43" i="4"/>
  <c r="F43" i="4"/>
  <c r="D42" i="4"/>
  <c r="E42" i="4"/>
  <c r="F42" i="4"/>
  <c r="I14" i="4"/>
  <c r="I18" i="4"/>
  <c r="I22" i="4"/>
  <c r="I26" i="4"/>
  <c r="I37" i="4"/>
  <c r="I41" i="4"/>
  <c r="G10" i="4"/>
  <c r="H10" i="4" s="1"/>
  <c r="C43" i="4"/>
  <c r="C42" i="4"/>
  <c r="I40" i="4"/>
  <c r="I39" i="4"/>
  <c r="I38" i="4"/>
  <c r="I36" i="4"/>
  <c r="I35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D14" i="3"/>
  <c r="D15" i="3"/>
  <c r="E15" i="3" s="1"/>
  <c r="D16" i="3"/>
  <c r="E16" i="3" s="1"/>
  <c r="D17" i="3"/>
  <c r="D18" i="3"/>
  <c r="D19" i="3"/>
  <c r="D20" i="3"/>
  <c r="E20" i="3" s="1"/>
  <c r="D21" i="3"/>
  <c r="E21" i="3" s="1"/>
  <c r="D22" i="3"/>
  <c r="D23" i="3"/>
  <c r="D24" i="3"/>
  <c r="E24" i="3" s="1"/>
  <c r="D25" i="3"/>
  <c r="E25" i="3" s="1"/>
  <c r="D26" i="3"/>
  <c r="D34" i="3"/>
  <c r="D35" i="3"/>
  <c r="E35" i="3" s="1"/>
  <c r="D36" i="3"/>
  <c r="D37" i="3"/>
  <c r="D38" i="3"/>
  <c r="E38" i="3" s="1"/>
  <c r="D39" i="3"/>
  <c r="E39" i="3" s="1"/>
  <c r="D40" i="3"/>
  <c r="D9" i="3"/>
  <c r="C42" i="3"/>
  <c r="C41" i="3"/>
  <c r="E40" i="3"/>
  <c r="E37" i="3"/>
  <c r="E36" i="3"/>
  <c r="E34" i="3"/>
  <c r="E26" i="3"/>
  <c r="E23" i="3"/>
  <c r="E22" i="3"/>
  <c r="E19" i="3"/>
  <c r="E18" i="3"/>
  <c r="E17" i="3"/>
  <c r="E14" i="3"/>
  <c r="E13" i="3"/>
  <c r="I15" i="8" l="1"/>
  <c r="J15" i="8" s="1"/>
  <c r="I19" i="8"/>
  <c r="J19" i="8" s="1"/>
  <c r="I23" i="8"/>
  <c r="J23" i="8" s="1"/>
  <c r="I27" i="8"/>
  <c r="J27" i="8" s="1"/>
  <c r="I41" i="8"/>
  <c r="J41" i="8" s="1"/>
  <c r="I20" i="8"/>
  <c r="J20" i="8" s="1"/>
  <c r="I24" i="8"/>
  <c r="J24" i="8" s="1"/>
  <c r="I38" i="8"/>
  <c r="J38" i="8" s="1"/>
  <c r="L24" i="7"/>
  <c r="M24" i="7" s="1"/>
  <c r="L20" i="7"/>
  <c r="M20" i="7" s="1"/>
  <c r="L16" i="7"/>
  <c r="M16" i="7" s="1"/>
  <c r="L12" i="7"/>
  <c r="M12" i="7" s="1"/>
  <c r="I13" i="8"/>
  <c r="J13" i="8" s="1"/>
  <c r="I39" i="8"/>
  <c r="J39" i="8" s="1"/>
  <c r="I16" i="8"/>
  <c r="J16" i="8" s="1"/>
  <c r="L38" i="7"/>
  <c r="M38" i="7" s="1"/>
  <c r="L27" i="7"/>
  <c r="M27" i="7" s="1"/>
  <c r="L23" i="7"/>
  <c r="M23" i="7" s="1"/>
  <c r="L19" i="7"/>
  <c r="M19" i="7" s="1"/>
  <c r="L15" i="7"/>
  <c r="M15" i="7" s="1"/>
  <c r="I12" i="8"/>
  <c r="J12" i="8" s="1"/>
  <c r="I11" i="8"/>
  <c r="J11" i="8" s="1"/>
  <c r="H42" i="8"/>
  <c r="K42" i="7"/>
  <c r="O39" i="6"/>
  <c r="O35" i="6"/>
  <c r="O24" i="6"/>
  <c r="O20" i="6"/>
  <c r="O16" i="6"/>
  <c r="O38" i="6"/>
  <c r="O34" i="6"/>
  <c r="O23" i="6"/>
  <c r="O19" i="6"/>
  <c r="O15" i="6"/>
  <c r="O11" i="6"/>
  <c r="M41" i="6"/>
  <c r="N41" i="6"/>
  <c r="M42" i="6"/>
  <c r="O37" i="6"/>
  <c r="O22" i="6"/>
  <c r="O18" i="6"/>
  <c r="O14" i="6"/>
  <c r="H35" i="5"/>
  <c r="G42" i="5"/>
  <c r="H41" i="5"/>
  <c r="H26" i="5"/>
  <c r="F42" i="5"/>
  <c r="G42" i="4"/>
  <c r="G43" i="4"/>
  <c r="O21" i="6"/>
  <c r="O36" i="6"/>
  <c r="O25" i="6"/>
  <c r="O13" i="6"/>
  <c r="J17" i="8"/>
  <c r="J21" i="8"/>
  <c r="J25" i="8"/>
  <c r="J18" i="8"/>
  <c r="J22" i="8"/>
  <c r="J26" i="8"/>
  <c r="J40" i="8"/>
  <c r="H43" i="8"/>
  <c r="J10" i="8"/>
  <c r="K43" i="7"/>
  <c r="M39" i="7"/>
  <c r="M41" i="7"/>
  <c r="M26" i="7"/>
  <c r="M22" i="7"/>
  <c r="M18" i="7"/>
  <c r="M14" i="7"/>
  <c r="O17" i="6"/>
  <c r="H12" i="5"/>
  <c r="H14" i="5"/>
  <c r="F43" i="5"/>
  <c r="E9" i="3"/>
  <c r="E11" i="3"/>
  <c r="I43" i="8" l="1"/>
  <c r="J43" i="8" s="1"/>
  <c r="I42" i="8"/>
  <c r="H20" i="5"/>
  <c r="O9" i="6"/>
  <c r="L43" i="7"/>
  <c r="M43" i="7" s="1"/>
  <c r="M10" i="7"/>
  <c r="L42" i="7"/>
  <c r="N42" i="6"/>
  <c r="O42" i="6" s="1"/>
  <c r="G43" i="5"/>
  <c r="H43" i="5" s="1"/>
  <c r="H10" i="5"/>
  <c r="H43" i="4"/>
  <c r="I43" i="4" s="1"/>
  <c r="H42" i="4"/>
  <c r="I10" i="4"/>
  <c r="D41" i="3"/>
  <c r="D42" i="3"/>
  <c r="E42" i="3" s="1"/>
  <c r="D43" i="2"/>
  <c r="C43" i="2"/>
  <c r="D42" i="2"/>
  <c r="C42" i="2"/>
  <c r="F41" i="2"/>
  <c r="G41" i="2" s="1"/>
  <c r="F40" i="2"/>
  <c r="G40" i="2" s="1"/>
  <c r="F39" i="2"/>
  <c r="G39" i="2" s="1"/>
  <c r="F35" i="2"/>
  <c r="G35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43" i="2" s="1"/>
  <c r="F10" i="2" l="1"/>
  <c r="E42" i="2"/>
  <c r="F43" i="2" l="1"/>
  <c r="G43" i="2" s="1"/>
  <c r="F42" i="2"/>
  <c r="G10" i="2"/>
</calcChain>
</file>

<file path=xl/sharedStrings.xml><?xml version="1.0" encoding="utf-8"?>
<sst xmlns="http://schemas.openxmlformats.org/spreadsheetml/2006/main" count="628" uniqueCount="336">
  <si>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</si>
  <si>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</si>
  <si>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</si>
  <si>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</si>
  <si>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</si>
  <si>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</si>
  <si>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</si>
  <si>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</si>
  <si>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</si>
  <si>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</si>
  <si>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</si>
  <si>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</si>
  <si>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</si>
  <si>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</si>
  <si>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</si>
  <si>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</si>
  <si>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</si>
  <si>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</si>
  <si>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</si>
  <si>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</si>
  <si>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</si>
  <si>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</si>
  <si>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</si>
  <si>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</si>
  <si>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</si>
  <si>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</si>
  <si>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</si>
  <si>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</si>
  <si>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</si>
  <si>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</si>
  <si>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</si>
  <si>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</si>
  <si>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</si>
  <si>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</si>
  <si>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</si>
  <si>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</si>
  <si>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</si>
  <si>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</si>
  <si>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</si>
  <si>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</si>
  <si>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</si>
  <si>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</si>
  <si>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</si>
  <si>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</si>
  <si>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</si>
  <si>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</si>
  <si>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</si>
  <si>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</si>
  <si>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</si>
  <si>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</si>
  <si>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</si>
  <si>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</si>
  <si>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</si>
  <si>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</si>
  <si>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</si>
  <si>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</si>
  <si>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</si>
  <si>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</si>
  <si>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</si>
  <si>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</si>
  <si>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</si>
  <si>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</si>
  <si>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</si>
  <si>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</si>
  <si>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</si>
  <si>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</si>
  <si>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</si>
  <si>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</si>
  <si>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</si>
  <si>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</si>
  <si>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</si>
  <si>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</si>
  <si>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</si>
  <si>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</si>
  <si>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</si>
  <si>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</si>
  <si>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</si>
  <si>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</si>
  <si>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</si>
  <si>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</si>
  <si>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</si>
  <si>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</si>
  <si>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</si>
  <si>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</si>
  <si>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</si>
  <si>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ลงชื่อ…………………………………..</t>
  </si>
  <si>
    <t>()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</si>
  <si>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</si>
  <si>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</si>
  <si>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</si>
  <si>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</si>
  <si>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</si>
  <si>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</si>
  <si>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</si>
  <si>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</si>
  <si>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</si>
  <si>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</si>
  <si>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</si>
  <si>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</si>
  <si>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</si>
  <si>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</si>
  <si>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คะแนนเฉลี่ย</t>
  </si>
  <si>
    <t>รวมทั้งหมดเฉลี่ย (ร้อยละ)</t>
  </si>
  <si>
    <t>เด็กหญิง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</si>
  <si>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</si>
  <si>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</si>
  <si>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</si>
  <si>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</si>
  <si>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</si>
  <si>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</si>
  <si>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</si>
  <si>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</si>
  <si>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</si>
  <si>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</si>
  <si>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</si>
  <si>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</si>
  <si>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</si>
  <si>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</si>
  <si>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</si>
  <si>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</si>
  <si>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</si>
  <si>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</si>
  <si>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</si>
  <si>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</si>
  <si>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</si>
  <si>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</si>
  <si>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</si>
  <si>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</si>
  <si>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</si>
  <si>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</si>
  <si>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</si>
  <si>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</si>
  <si>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</si>
  <si>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</si>
  <si>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</si>
  <si>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</si>
  <si>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</si>
  <si>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</si>
  <si>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</si>
  <si>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</si>
  <si>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</si>
  <si>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</si>
  <si>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</si>
  <si>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</si>
  <si>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</si>
  <si>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</si>
  <si>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</si>
  <si>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</si>
  <si>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</si>
  <si>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</si>
  <si>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</si>
  <si>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</si>
  <si>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</si>
  <si>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</si>
  <si>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</si>
  <si>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</si>
  <si>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</si>
  <si>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</si>
  <si>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</si>
  <si>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</si>
  <si>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</si>
  <si>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</si>
  <si>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</si>
  <si>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</si>
  <si>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</si>
  <si>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</si>
  <si>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</si>
  <si>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</si>
  <si>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</si>
  <si>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</si>
  <si>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</si>
  <si>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</si>
  <si>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</si>
  <si>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</si>
  <si>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</si>
  <si>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</si>
  <si>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</si>
  <si>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</si>
  <si>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</si>
  <si>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</si>
  <si>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</si>
  <si>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</si>
  <si>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</si>
  <si>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</si>
  <si>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</si>
  <si>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</si>
  <si>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</si>
  <si>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</si>
  <si>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</si>
  <si>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</si>
  <si>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</si>
  <si>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</si>
  <si>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</si>
  <si>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</si>
  <si>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</si>
  <si>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</si>
  <si>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</si>
  <si>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</si>
  <si>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</si>
  <si>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</si>
  <si>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</si>
  <si>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</si>
  <si>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</si>
  <si>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</si>
  <si>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</si>
  <si>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</si>
  <si>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</si>
  <si>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</si>
  <si>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</si>
  <si>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</si>
  <si>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</si>
  <si>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</si>
  <si>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</si>
  <si>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</si>
  <si>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</si>
  <si>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</si>
  <si>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</si>
  <si>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</si>
  <si>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</si>
  <si>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</si>
  <si>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</si>
  <si>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</si>
  <si>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</si>
  <si>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</si>
  <si>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</si>
  <si>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</si>
  <si>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</si>
  <si>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</si>
  <si>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</si>
  <si>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</si>
  <si>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</si>
  <si>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</si>
  <si>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</si>
  <si>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</si>
  <si>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</si>
  <si>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</si>
  <si>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</si>
  <si>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</si>
  <si>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</si>
  <si>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</si>
  <si>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</si>
  <si>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</si>
  <si>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</si>
  <si>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</si>
  <si>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</si>
  <si>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</si>
  <si>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</si>
  <si>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</si>
  <si>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</si>
  <si>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</si>
  <si>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</si>
  <si>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</si>
  <si>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</si>
  <si>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</si>
  <si>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</si>
  <si>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</si>
  <si>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</si>
  <si>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</si>
  <si>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</si>
  <si>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</si>
  <si>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</si>
  <si>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</si>
  <si>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</si>
  <si>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</si>
  <si>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</si>
  <si>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</si>
  <si>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</si>
  <si>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</si>
  <si>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</si>
  <si>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</si>
  <si>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</si>
  <si>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</si>
  <si>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</si>
  <si>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</si>
  <si>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</si>
  <si>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</si>
  <si>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</si>
  <si>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</si>
  <si>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</si>
  <si>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</si>
  <si>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</si>
  <si>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</si>
  <si>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</si>
  <si>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</si>
  <si>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</si>
  <si>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</si>
  <si>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</si>
  <si>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</si>
  <si>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</si>
  <si>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ข้อมูลนักเรียนชั้น ป.4</t>
  </si>
  <si>
    <t>ความสามารถในด้านการสื่อสารของนักเรียนชั้น ป.4</t>
  </si>
  <si>
    <t>ความสามารถในด้านการคิดคำนวณของนักเรียนชั้น ป.4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</si>
  <si>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ป.4</t>
  </si>
  <si>
    <t>ความสามารถในการสร้างนวัตกรรมของนักเรียนชั้น ป.4</t>
  </si>
  <si>
    <t>ความสามารถในการใช้เทคโนโลยีสารสนเทศและการสื่อสารของนักเรียนชั้น ป.4</t>
  </si>
  <si>
    <t>ผลสัมฤทธิ์ทางการเรียนตามหลักสูตรสถานศึกษาของนักเรียนชั้น ป.4</t>
  </si>
  <si>
    <t>ความรู้ ทักษะพื้นฐานและเจตคติที่ดีต่องานอาชีพของนักเรียนชั้น ป.4</t>
  </si>
  <si>
    <t>คุณลักษณะและค่านิยมที่ดีตามที่สถานศึกษากำหนดของนักเรียนชั้น ป.4</t>
  </si>
  <si>
    <t>ความภูมิใจในท้องถิ่นและความเป็นไทยของนักเรียนชั้น ป.4</t>
  </si>
  <si>
    <t>การยอมรับที่จะอยู่ร่วมกันบนความแตกต่างและหลากหลายของนักเรียนชั้น ป.4</t>
  </si>
  <si>
    <t>สุขภาวะทางร่างกายและจิตสังคมของนักเรียนชั้น ป.4</t>
  </si>
  <si>
    <t>โรงเรียนบ้านกุดโบสถ์</t>
  </si>
  <si>
    <t>(นายขันทอง  ศรีเรือน)</t>
  </si>
  <si>
    <t>(นางสาวกรรณิการ์  ไร่กระโทก)</t>
  </si>
  <si>
    <t>(นายสุนันท์  จงใจกลาง)</t>
  </si>
  <si>
    <t>เด็กชายธนดล  เริญรัมย์</t>
  </si>
  <si>
    <t>เด็กชายธนเดช  เริญรัมย์</t>
  </si>
  <si>
    <t>เด็กชายอนุกานต์  ศรีวรสาร</t>
  </si>
  <si>
    <t>เด็กชายภัทรดนัย  ชำนาญกิจ</t>
  </si>
  <si>
    <t>เด็กชายต้นกล้า  ตรีเมฆ</t>
  </si>
  <si>
    <t>เด็กชายพีรภัทร  แก้วเพชร</t>
  </si>
  <si>
    <t>เด็กหญิงไวโอลีน  นารีรัมย์</t>
  </si>
  <si>
    <t>เด็กชายอดิศร  หนูแก้ว</t>
  </si>
  <si>
    <t>เด็กหญิงณิชานันท์  ชัยสุวรรณ</t>
  </si>
  <si>
    <t>เด็กชายอัตภรณ์  เชื้อชาติ</t>
  </si>
  <si>
    <t>เด็กชายศิริชัย  วนเชียงราก</t>
  </si>
  <si>
    <t>เด็กชายกวิน  เลี่ยมกระโทก</t>
  </si>
  <si>
    <t>เด็กชายกรวิชญ์  โอกระโทก</t>
  </si>
  <si>
    <t>เด็กชายอดิศร  โนรีราช</t>
  </si>
  <si>
    <t>เด็กชายสรวิชญ์  ยากระโทก</t>
  </si>
  <si>
    <t>เด็กชายนันทพงศ์  พลอยกระโทก</t>
  </si>
  <si>
    <t>เด็กหญิงธนาภา  ฉันกระโทก</t>
  </si>
  <si>
    <t>เด็กหญิงพิมพ์รตี  แซ่ปึง</t>
  </si>
  <si>
    <t>เด็กหญิงวันวิสา  ศรีวงษา</t>
  </si>
  <si>
    <t>เด็กหญิงกิตติมา  อ่วมกระโทก</t>
  </si>
  <si>
    <t>เด็กหญิงรัชนีวรรณ  ทองพินิจ</t>
  </si>
  <si>
    <t>เด็กหญิงสิรินทิพย์  ละอองธุมา</t>
  </si>
  <si>
    <t>เด็กชายนิติกร  จรทะผา</t>
  </si>
  <si>
    <t>เด็กชายชานนท์  เรือนเพชร</t>
  </si>
  <si>
    <t>เด็กชายพชรพล  งามสำโรง</t>
  </si>
  <si>
    <t>เด็กชายธีรศิลป์  ตรีเมฆ</t>
  </si>
  <si>
    <t>เด็กชายภาณุวิชญ์  งามสูงเนิน</t>
  </si>
  <si>
    <t>เด็กหญิงพัชราพรรณ  มูลหาร</t>
  </si>
  <si>
    <t>เด็กหญิงจิรนันท์  รวบกระโทก</t>
  </si>
  <si>
    <t>เด็กหญิงธิติมา  ด่านกระโทก</t>
  </si>
  <si>
    <t>เด็กหญิงกานติมา  เชนชัย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</si>
</sst>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5" xfId="0" applyFont="1" applyBorder="1" applyAlignment="1">
      <alignment vertical="top" wrapText="1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37</xdr:row>
      <xdr:rowOff>218593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</a:t>
          </a:r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29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8</xdr:row>
      <xdr:rowOff>9524</xdr:rowOff>
    </xdr:from>
    <xdr:to>
      <xdr:col>22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100" t="s">
        <v>0</v>
      </c>
      <c r="B1" s="100"/>
      <c r="C1" s="100"/>
      <c r="D1" s="100"/>
      <c r="E1" s="100"/>
      <c r="F1" s="100"/>
      <c r="G1" s="100"/>
      <c r="H1" s="100"/>
      <c r="I1" s="100"/>
    </row>
    <row r="2" spans="1:9" ht="39" customHeight="1" x14ac:dyDescent="0.55000000000000004">
      <c r="A2" s="101" t="s">
        <v>88</v>
      </c>
      <c r="B2" s="101"/>
      <c r="C2" s="101"/>
      <c r="D2" s="101"/>
      <c r="E2" s="101"/>
      <c r="F2" s="101"/>
      <c r="G2" s="101"/>
      <c r="H2" s="101"/>
      <c r="I2" s="101"/>
    </row>
    <row r="3" spans="1:9" ht="26.25" customHeight="1" x14ac:dyDescent="0.55000000000000004">
      <c r="A3" s="99" t="s">
        <v>83</v>
      </c>
      <c r="B3" s="99"/>
      <c r="C3" s="99"/>
      <c r="D3" s="99"/>
      <c r="E3" s="99"/>
      <c r="F3" s="99"/>
      <c r="G3" s="99"/>
      <c r="H3" s="99"/>
      <c r="I3" s="99"/>
    </row>
    <row r="4" spans="1:9" ht="30.75" x14ac:dyDescent="0.55000000000000004">
      <c r="A4" s="99" t="s">
        <v>1</v>
      </c>
      <c r="B4" s="99"/>
      <c r="C4" s="99"/>
      <c r="D4" s="99"/>
      <c r="E4" s="99"/>
      <c r="F4" s="99"/>
      <c r="G4" s="99"/>
      <c r="H4" s="99"/>
      <c r="I4" s="99"/>
    </row>
    <row r="5" spans="1:9" ht="42" customHeight="1" x14ac:dyDescent="0.55000000000000004">
      <c r="A5" s="101" t="s">
        <v>84</v>
      </c>
      <c r="B5" s="101"/>
      <c r="C5" s="101"/>
      <c r="D5" s="101"/>
      <c r="E5" s="101"/>
      <c r="F5" s="101"/>
      <c r="G5" s="101"/>
      <c r="H5" s="101"/>
      <c r="I5" s="101"/>
    </row>
    <row r="6" spans="1:9" ht="36.75" customHeight="1" x14ac:dyDescent="0.55000000000000004">
      <c r="A6" s="101" t="s">
        <v>80</v>
      </c>
      <c r="B6" s="101"/>
      <c r="C6" s="101"/>
      <c r="D6" s="101"/>
      <c r="E6" s="101"/>
      <c r="F6" s="101"/>
      <c r="G6" s="101"/>
      <c r="H6" s="101"/>
      <c r="I6" s="101"/>
    </row>
    <row r="7" spans="1:9" ht="30.75" x14ac:dyDescent="0.55000000000000004">
      <c r="A7" s="99" t="s">
        <v>2</v>
      </c>
      <c r="B7" s="99"/>
      <c r="C7" s="99"/>
      <c r="D7" s="99"/>
      <c r="E7" s="99"/>
      <c r="F7" s="99"/>
      <c r="G7" s="99"/>
      <c r="H7" s="99"/>
      <c r="I7" s="99"/>
    </row>
    <row r="8" spans="1:9" ht="30.75" x14ac:dyDescent="0.55000000000000004">
      <c r="A8" s="99" t="s">
        <v>3</v>
      </c>
      <c r="B8" s="99"/>
      <c r="C8" s="99"/>
      <c r="D8" s="99"/>
      <c r="E8" s="99"/>
      <c r="F8" s="99"/>
      <c r="G8" s="99"/>
      <c r="H8" s="99"/>
      <c r="I8" s="99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7"/>
  <sheetViews>
    <sheetView topLeftCell="A18" workbookViewId="0">
      <selection activeCell="C25" sqref="C25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04" t="s">
        <v>96</v>
      </c>
      <c r="B1" s="104"/>
      <c r="C1" s="104"/>
      <c r="D1" s="104"/>
      <c r="E1" s="104"/>
      <c r="F1" s="104"/>
      <c r="G1" s="104"/>
      <c r="H1" s="104"/>
      <c r="I1" s="3"/>
      <c r="J1" s="3"/>
    </row>
    <row r="2" spans="1:10" ht="20.2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04"/>
      <c r="H2" s="104"/>
      <c r="I2" s="3"/>
      <c r="J2" s="3"/>
    </row>
    <row r="3" spans="1:10" ht="19.5" customHeight="1" x14ac:dyDescent="0.55000000000000004">
      <c r="A3" s="110" t="s">
        <v>4</v>
      </c>
      <c r="B3" s="110"/>
      <c r="C3" s="110"/>
      <c r="D3" s="110"/>
      <c r="E3" s="110"/>
      <c r="F3" s="110"/>
      <c r="G3" s="110"/>
      <c r="H3" s="4"/>
      <c r="I3" s="4"/>
      <c r="J3" s="4"/>
    </row>
    <row r="4" spans="1:10" ht="19.5" customHeight="1" x14ac:dyDescent="0.55000000000000004">
      <c r="A4" s="111" t="s">
        <v>5</v>
      </c>
      <c r="B4" s="111"/>
      <c r="C4" s="111"/>
      <c r="D4" s="111"/>
      <c r="E4" s="111"/>
      <c r="F4" s="111"/>
      <c r="G4" s="111"/>
      <c r="H4" s="5"/>
      <c r="I4" s="5"/>
      <c r="J4" s="5"/>
    </row>
    <row r="5" spans="1:10" ht="19.5" customHeight="1" x14ac:dyDescent="0.55000000000000004">
      <c r="A5" s="111" t="s">
        <v>20</v>
      </c>
      <c r="B5" s="111"/>
      <c r="C5" s="111"/>
      <c r="D5" s="111"/>
      <c r="E5" s="111"/>
      <c r="F5" s="111"/>
      <c r="G5" s="111"/>
      <c r="H5" s="111"/>
      <c r="I5" s="5"/>
      <c r="J5" s="5"/>
    </row>
    <row r="6" spans="1:10" ht="21" customHeight="1" x14ac:dyDescent="0.55000000000000004">
      <c r="A6" s="112" t="s">
        <v>294</v>
      </c>
      <c r="B6" s="112"/>
      <c r="C6" s="112"/>
      <c r="D6" s="112"/>
      <c r="E6" s="112"/>
      <c r="F6" s="112"/>
      <c r="G6" s="112"/>
      <c r="H6" s="112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05" t="s">
        <v>7</v>
      </c>
      <c r="B8" s="105" t="s">
        <v>8</v>
      </c>
      <c r="C8" s="115" t="s">
        <v>21</v>
      </c>
      <c r="D8" s="115" t="s">
        <v>184</v>
      </c>
      <c r="E8" s="115" t="s">
        <v>185</v>
      </c>
      <c r="F8" s="115" t="s">
        <v>124</v>
      </c>
      <c r="G8" s="115" t="s">
        <v>11</v>
      </c>
      <c r="H8" s="105" t="s">
        <v>12</v>
      </c>
    </row>
    <row r="9" spans="1:10" ht="52.5" customHeight="1" x14ac:dyDescent="0.55000000000000004">
      <c r="A9" s="106"/>
      <c r="B9" s="106"/>
      <c r="C9" s="116"/>
      <c r="D9" s="116"/>
      <c r="E9" s="116"/>
      <c r="F9" s="116"/>
      <c r="G9" s="116"/>
      <c r="H9" s="106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เด็กชายธนดล  เริญรัมย์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เด็กชายธนเดช  เริญรัมย์</v>
      </c>
      <c r="C11" s="7">
        <v>89</v>
      </c>
      <c r="D11" s="7">
        <v>4</v>
      </c>
      <c r="E11" s="46">
        <v>5</v>
      </c>
      <c r="F11" s="46">
        <f t="shared" ref="F11:F41" si="0">SUM(C11:E11)</f>
        <v>98</v>
      </c>
      <c r="G11" s="9">
        <f t="shared" ref="G11:G41" si="1">F11*100/110</f>
        <v>89.090909090909093</v>
      </c>
      <c r="H11" s="10" t="str">
        <f t="shared" ref="H11:H43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เด็กชายอนุกานต์  ศรีวรสาร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เด็กชายภัทรดนัย  ชำนาญกิจ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เด็กชายต้นกล้า  ตรีเมฆ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เด็กชายพีรภัทร  แก้วเพชร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เด็กหญิงไวโอลีน  นารีรัมย์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เด็กชายอดิศร  หนูแก้ว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เด็กหญิงณิชานันท์  ชัยสุวรรณ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เด็กชายอัตภรณ์  เชื้อชาติ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เด็กชายศิริชัย  วนเชียงราก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เด็กชายกวิน  เลี่ยมกระโทก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เด็กชายกรวิชญ์  โอกระโทก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เด็กชายอดิศร  โนรีราช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เด็กชายสรวิชญ์  ยากระโทก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เด็กชายนันทพงศ์  พลอยกระโทก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เด็กหญิงธนาภา  ฉันกระโทก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เด็กหญิงพิมพ์รตี  แซ่ปึง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46">
        <v>19</v>
      </c>
      <c r="B28" s="8" t="str">
        <f>ข้อมูลนักเรียน!B23</f>
        <v>เด็กหญิงวันวิสา  ศรีวงษา</v>
      </c>
      <c r="C28" s="46"/>
      <c r="D28" s="46"/>
      <c r="E28" s="46"/>
      <c r="F28" s="46">
        <f t="shared" ref="F28:F34" si="3">SUM(C28:E28)</f>
        <v>0</v>
      </c>
      <c r="G28" s="9">
        <f t="shared" ref="G28:G34" si="4">F28*100/110</f>
        <v>0</v>
      </c>
      <c r="H28" s="10" t="str">
        <f t="shared" ref="H28:H34" si="5">IF(G28&gt;=90,"ยอดเยี่ยม",IF(G28&gt;=80,"ดีเลิศ",IF(G28&gt;=70,"ดี",IF(G28&gt;=60,"ปานกลาง",IF(G28&lt;60,"กำลังพัฒนา")))))</f>
        <v>กำลังพัฒนา</v>
      </c>
    </row>
    <row r="29" spans="1:8" ht="18.75" customHeight="1" x14ac:dyDescent="0.55000000000000004">
      <c r="A29" s="46">
        <v>20</v>
      </c>
      <c r="B29" s="8" t="str">
        <f>ข้อมูลนักเรียน!B24</f>
        <v>เด็กหญิงกิตติมา  อ่วมกระโทก</v>
      </c>
      <c r="C29" s="46"/>
      <c r="D29" s="46"/>
      <c r="E29" s="46"/>
      <c r="F29" s="46">
        <f t="shared" si="3"/>
        <v>0</v>
      </c>
      <c r="G29" s="9">
        <f t="shared" si="4"/>
        <v>0</v>
      </c>
      <c r="H29" s="10" t="str">
        <f t="shared" si="5"/>
        <v>กำลังพัฒนา</v>
      </c>
    </row>
    <row r="30" spans="1:8" ht="18.75" customHeight="1" x14ac:dyDescent="0.55000000000000004">
      <c r="A30" s="46">
        <v>21</v>
      </c>
      <c r="B30" s="8" t="str">
        <f>ข้อมูลนักเรียน!B25</f>
        <v>เด็กหญิงรัชนีวรรณ  ทองพินิจ</v>
      </c>
      <c r="C30" s="46"/>
      <c r="D30" s="46"/>
      <c r="E30" s="46"/>
      <c r="F30" s="46">
        <f t="shared" si="3"/>
        <v>0</v>
      </c>
      <c r="G30" s="9">
        <f t="shared" si="4"/>
        <v>0</v>
      </c>
      <c r="H30" s="10" t="str">
        <f t="shared" si="5"/>
        <v>กำลังพัฒนา</v>
      </c>
    </row>
    <row r="31" spans="1:8" ht="18.75" customHeight="1" x14ac:dyDescent="0.55000000000000004">
      <c r="A31" s="46">
        <v>22</v>
      </c>
      <c r="B31" s="8" t="str">
        <f>ข้อมูลนักเรียน!B26</f>
        <v>เด็กหญิงสิรินทิพย์  ละอองธุมา</v>
      </c>
      <c r="C31" s="46"/>
      <c r="D31" s="46"/>
      <c r="E31" s="46"/>
      <c r="F31" s="46">
        <f t="shared" si="3"/>
        <v>0</v>
      </c>
      <c r="G31" s="9">
        <f t="shared" si="4"/>
        <v>0</v>
      </c>
      <c r="H31" s="10" t="str">
        <f t="shared" si="5"/>
        <v>กำลังพัฒนา</v>
      </c>
    </row>
    <row r="32" spans="1:8" ht="18.75" customHeight="1" x14ac:dyDescent="0.55000000000000004">
      <c r="A32" s="46">
        <v>23</v>
      </c>
      <c r="B32" s="8" t="str">
        <f>ข้อมูลนักเรียน!B27</f>
        <v>เด็กชายนิติกร  จรทะผา</v>
      </c>
      <c r="C32" s="46"/>
      <c r="D32" s="46"/>
      <c r="E32" s="46"/>
      <c r="F32" s="46">
        <f t="shared" si="3"/>
        <v>0</v>
      </c>
      <c r="G32" s="9">
        <f t="shared" si="4"/>
        <v>0</v>
      </c>
      <c r="H32" s="10" t="str">
        <f t="shared" si="5"/>
        <v>กำลังพัฒนา</v>
      </c>
    </row>
    <row r="33" spans="1:8" ht="18.75" customHeight="1" x14ac:dyDescent="0.55000000000000004">
      <c r="A33" s="46">
        <v>24</v>
      </c>
      <c r="B33" s="8" t="str">
        <f>ข้อมูลนักเรียน!B28</f>
        <v>เด็กชายชานนท์  เรือนเพชร</v>
      </c>
      <c r="C33" s="46"/>
      <c r="D33" s="46"/>
      <c r="E33" s="46"/>
      <c r="F33" s="46">
        <f t="shared" si="3"/>
        <v>0</v>
      </c>
      <c r="G33" s="9">
        <f t="shared" si="4"/>
        <v>0</v>
      </c>
      <c r="H33" s="10" t="str">
        <f t="shared" si="5"/>
        <v>กำลังพัฒนา</v>
      </c>
    </row>
    <row r="34" spans="1:8" ht="18.75" customHeight="1" x14ac:dyDescent="0.55000000000000004">
      <c r="A34" s="46">
        <v>25</v>
      </c>
      <c r="B34" s="8" t="str">
        <f>ข้อมูลนักเรียน!B29</f>
        <v>เด็กชายพชรพล  งามสำโรง</v>
      </c>
      <c r="C34" s="46"/>
      <c r="D34" s="46"/>
      <c r="E34" s="46"/>
      <c r="F34" s="46">
        <f t="shared" si="3"/>
        <v>0</v>
      </c>
      <c r="G34" s="9">
        <f t="shared" si="4"/>
        <v>0</v>
      </c>
      <c r="H34" s="10" t="str">
        <f t="shared" si="5"/>
        <v>กำลังพัฒนา</v>
      </c>
    </row>
    <row r="35" spans="1:8" ht="18.75" customHeight="1" x14ac:dyDescent="0.55000000000000004">
      <c r="A35" s="46">
        <v>26</v>
      </c>
      <c r="B35" s="8" t="str">
        <f>ข้อมูลนักเรียน!B23</f>
        <v>เด็กหญิงวันวิสา  ศรีวงษา</v>
      </c>
      <c r="C35" s="7"/>
      <c r="D35" s="7"/>
      <c r="E35" s="46"/>
      <c r="F35" s="46">
        <f t="shared" si="0"/>
        <v>0</v>
      </c>
      <c r="G35" s="9">
        <f t="shared" si="1"/>
        <v>0</v>
      </c>
      <c r="H35" s="10" t="str">
        <f t="shared" si="2"/>
        <v>กำลังพัฒนา</v>
      </c>
    </row>
    <row r="36" spans="1:8" ht="18.75" customHeight="1" x14ac:dyDescent="0.55000000000000004">
      <c r="A36" s="46">
        <v>27</v>
      </c>
      <c r="B36" s="8" t="str">
        <f>ข้อมูลนักเรียน!B30</f>
        <v>เด็กชายธีรศิลป์  ตรีเมฆ</v>
      </c>
      <c r="C36" s="7"/>
      <c r="D36" s="7"/>
      <c r="E36" s="46"/>
      <c r="F36" s="46">
        <f t="shared" si="0"/>
        <v>0</v>
      </c>
      <c r="G36" s="9">
        <f t="shared" si="1"/>
        <v>0</v>
      </c>
      <c r="H36" s="10" t="str">
        <f t="shared" si="2"/>
        <v>กำลังพัฒนา</v>
      </c>
    </row>
    <row r="37" spans="1:8" ht="18.75" customHeight="1" x14ac:dyDescent="0.55000000000000004">
      <c r="A37" s="46">
        <v>28</v>
      </c>
      <c r="B37" s="8" t="str">
        <f>ข้อมูลนักเรียน!B31</f>
        <v>เด็กชายภาณุวิชญ์  งามสูงเนิน</v>
      </c>
      <c r="C37" s="8"/>
      <c r="D37" s="8"/>
      <c r="E37" s="8"/>
      <c r="F37" s="46">
        <f t="shared" si="0"/>
        <v>0</v>
      </c>
      <c r="G37" s="9">
        <f t="shared" si="1"/>
        <v>0</v>
      </c>
      <c r="H37" s="10" t="str">
        <f t="shared" si="2"/>
        <v>กำลังพัฒนา</v>
      </c>
    </row>
    <row r="38" spans="1:8" ht="18.75" customHeight="1" x14ac:dyDescent="0.55000000000000004">
      <c r="A38" s="46">
        <v>29</v>
      </c>
      <c r="B38" s="8" t="str">
        <f>ข้อมูลนักเรียน!B32</f>
        <v>เด็กหญิงพัชราพรรณ  มูลหาร</v>
      </c>
      <c r="C38" s="8"/>
      <c r="D38" s="8"/>
      <c r="E38" s="8"/>
      <c r="F38" s="46">
        <f t="shared" si="0"/>
        <v>0</v>
      </c>
      <c r="G38" s="9">
        <f t="shared" si="1"/>
        <v>0</v>
      </c>
      <c r="H38" s="10" t="str">
        <f t="shared" si="2"/>
        <v>กำลังพัฒนา</v>
      </c>
    </row>
    <row r="39" spans="1:8" ht="18.75" customHeight="1" x14ac:dyDescent="0.55000000000000004">
      <c r="A39" s="46">
        <v>30</v>
      </c>
      <c r="B39" s="8" t="str">
        <f>ข้อมูลนักเรียน!B33</f>
        <v>เด็กหญิงจิรนันท์  รวบกระโทก</v>
      </c>
      <c r="C39" s="8"/>
      <c r="D39" s="8"/>
      <c r="E39" s="8"/>
      <c r="F39" s="46">
        <f t="shared" si="0"/>
        <v>0</v>
      </c>
      <c r="G39" s="9">
        <f t="shared" si="1"/>
        <v>0</v>
      </c>
      <c r="H39" s="10" t="str">
        <f t="shared" si="2"/>
        <v>กำลังพัฒนา</v>
      </c>
    </row>
    <row r="40" spans="1:8" ht="18.75" customHeight="1" x14ac:dyDescent="0.55000000000000004">
      <c r="A40" s="46">
        <v>31</v>
      </c>
      <c r="B40" s="8" t="str">
        <f>ข้อมูลนักเรียน!B34</f>
        <v>เด็กหญิงธิติมา  ด่านกระโทก</v>
      </c>
      <c r="C40" s="8"/>
      <c r="D40" s="8"/>
      <c r="E40" s="8"/>
      <c r="F40" s="46">
        <f t="shared" si="0"/>
        <v>0</v>
      </c>
      <c r="G40" s="9">
        <f t="shared" si="1"/>
        <v>0</v>
      </c>
      <c r="H40" s="10" t="str">
        <f t="shared" si="2"/>
        <v>กำลังพัฒนา</v>
      </c>
    </row>
    <row r="41" spans="1:8" ht="18.75" customHeight="1" x14ac:dyDescent="0.55000000000000004">
      <c r="A41" s="46">
        <v>32</v>
      </c>
      <c r="B41" s="8" t="str">
        <f>ข้อมูลนักเรียน!B36</f>
        <v>เด็กหญิง</v>
      </c>
      <c r="C41" s="8"/>
      <c r="D41" s="8"/>
      <c r="E41" s="8"/>
      <c r="F41" s="46">
        <f t="shared" si="0"/>
        <v>0</v>
      </c>
      <c r="G41" s="9">
        <f t="shared" si="1"/>
        <v>0</v>
      </c>
      <c r="H41" s="10" t="str">
        <f t="shared" si="2"/>
        <v>กำลังพัฒนา</v>
      </c>
    </row>
    <row r="42" spans="1:8" ht="19.5" customHeight="1" x14ac:dyDescent="0.55000000000000004">
      <c r="A42" s="108" t="s">
        <v>15</v>
      </c>
      <c r="B42" s="109"/>
      <c r="C42" s="28">
        <f>SUM(C10:C41)</f>
        <v>328</v>
      </c>
      <c r="D42" s="28">
        <f t="shared" ref="D42:F42" si="6">SUM(D10:D41)</f>
        <v>18</v>
      </c>
      <c r="E42" s="28">
        <f t="shared" si="6"/>
        <v>18</v>
      </c>
      <c r="F42" s="28">
        <f t="shared" si="6"/>
        <v>364</v>
      </c>
      <c r="G42" s="29">
        <f t="shared" ref="G42" si="7">SUM(G10:G41)</f>
        <v>330.90909090909088</v>
      </c>
      <c r="H42" s="30"/>
    </row>
    <row r="43" spans="1:8" ht="19.5" customHeight="1" x14ac:dyDescent="0.55000000000000004">
      <c r="A43" s="108" t="s">
        <v>16</v>
      </c>
      <c r="B43" s="109"/>
      <c r="C43" s="29">
        <f>AVERAGE(C10:C41)</f>
        <v>82</v>
      </c>
      <c r="D43" s="29">
        <f t="shared" ref="D43:F43" si="8">AVERAGE(D10:D41)</f>
        <v>4.5</v>
      </c>
      <c r="E43" s="29">
        <f t="shared" si="8"/>
        <v>4.5</v>
      </c>
      <c r="F43" s="29">
        <f t="shared" si="8"/>
        <v>11.375</v>
      </c>
      <c r="G43" s="29">
        <f>AVERAGE(G10:G41)</f>
        <v>10.34090909090909</v>
      </c>
      <c r="H43" s="32" t="str">
        <f t="shared" si="2"/>
        <v>กำลังพัฒนา</v>
      </c>
    </row>
    <row r="44" spans="1:8" ht="12.75" customHeight="1" x14ac:dyDescent="0.55000000000000004"/>
    <row r="45" spans="1:8" x14ac:dyDescent="0.55000000000000004">
      <c r="B45" s="107" t="s">
        <v>97</v>
      </c>
      <c r="C45" s="107"/>
      <c r="D45" s="107" t="s">
        <v>97</v>
      </c>
      <c r="E45" s="107"/>
      <c r="F45" s="107"/>
      <c r="G45" s="107"/>
      <c r="H45" s="107"/>
    </row>
    <row r="46" spans="1:8" x14ac:dyDescent="0.55000000000000004">
      <c r="B46" s="107" t="str">
        <f>ข้อมูลพื้นฐาน!D6</f>
        <v>(นางสาวกรรณิการ์  ไร่กระโทก)</v>
      </c>
      <c r="C46" s="107"/>
      <c r="D46" s="107" t="str">
        <f>ข้อมูลพื้นฐาน!D8</f>
        <v>(นายสุนันท์  จงใจกลาง)</v>
      </c>
      <c r="E46" s="107"/>
      <c r="F46" s="107"/>
      <c r="G46" s="107"/>
      <c r="H46" s="107"/>
    </row>
    <row r="47" spans="1:8" x14ac:dyDescent="0.55000000000000004">
      <c r="B47" s="107" t="s">
        <v>87</v>
      </c>
      <c r="C47" s="107"/>
      <c r="D47" s="107" t="s">
        <v>94</v>
      </c>
      <c r="E47" s="107"/>
      <c r="F47" s="107"/>
      <c r="G47" s="107"/>
      <c r="H47" s="107"/>
    </row>
  </sheetData>
  <mergeCells count="22">
    <mergeCell ref="B45:C45"/>
    <mergeCell ref="D45:H45"/>
    <mergeCell ref="B46:C46"/>
    <mergeCell ref="D46:H46"/>
    <mergeCell ref="B47:C47"/>
    <mergeCell ref="D47:H47"/>
    <mergeCell ref="F8:F9"/>
    <mergeCell ref="G8:G9"/>
    <mergeCell ref="H8:H9"/>
    <mergeCell ref="A42:B42"/>
    <mergeCell ref="A43:B43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4" t="s">
        <v>186</v>
      </c>
      <c r="B1" s="104"/>
      <c r="C1" s="104"/>
      <c r="D1" s="104"/>
      <c r="E1" s="104"/>
      <c r="F1" s="104"/>
      <c r="G1" s="104"/>
      <c r="H1" s="104"/>
      <c r="I1" s="85"/>
      <c r="J1" s="3"/>
      <c r="K1" s="3"/>
    </row>
    <row r="2" spans="1:11" ht="19.5" customHeight="1" x14ac:dyDescent="0.55000000000000004">
      <c r="A2" s="110" t="s">
        <v>4</v>
      </c>
      <c r="B2" s="110"/>
      <c r="C2" s="110"/>
      <c r="D2" s="110"/>
      <c r="E2" s="110"/>
      <c r="F2" s="110"/>
      <c r="G2" s="110"/>
      <c r="H2" s="110"/>
      <c r="I2" s="4"/>
      <c r="J2" s="4"/>
      <c r="K2" s="4"/>
    </row>
    <row r="3" spans="1:11" ht="19.5" customHeight="1" x14ac:dyDescent="0.55000000000000004">
      <c r="A3" s="111" t="s">
        <v>5</v>
      </c>
      <c r="B3" s="111"/>
      <c r="C3" s="111"/>
      <c r="D3" s="111"/>
      <c r="E3" s="111"/>
      <c r="F3" s="111"/>
      <c r="G3" s="111"/>
      <c r="H3" s="111"/>
      <c r="I3" s="5"/>
      <c r="J3" s="5"/>
      <c r="K3" s="5"/>
    </row>
    <row r="4" spans="1:11" ht="19.5" customHeight="1" x14ac:dyDescent="0.55000000000000004">
      <c r="A4" s="111" t="s">
        <v>187</v>
      </c>
      <c r="B4" s="111"/>
      <c r="C4" s="111"/>
      <c r="D4" s="111"/>
      <c r="E4" s="111"/>
      <c r="F4" s="111"/>
      <c r="G4" s="111"/>
      <c r="H4" s="111"/>
      <c r="I4" s="111"/>
      <c r="J4" s="5"/>
      <c r="K4" s="5"/>
    </row>
    <row r="5" spans="1:11" ht="8.25" customHeight="1" x14ac:dyDescent="0.55000000000000004">
      <c r="A5" s="112"/>
      <c r="B5" s="112"/>
      <c r="C5" s="112"/>
      <c r="D5" s="112"/>
      <c r="E5" s="112"/>
      <c r="F5" s="112"/>
      <c r="G5" s="112"/>
      <c r="H5" s="112"/>
      <c r="I5" s="112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116</v>
      </c>
      <c r="C7" s="122" t="s">
        <v>12</v>
      </c>
      <c r="D7" s="122"/>
      <c r="E7" s="122"/>
      <c r="F7" s="122"/>
      <c r="G7" s="122"/>
    </row>
    <row r="8" spans="1:11" x14ac:dyDescent="0.55000000000000004">
      <c r="B8" s="88" t="s">
        <v>188</v>
      </c>
      <c r="C8" s="89" t="s">
        <v>117</v>
      </c>
      <c r="D8" s="89" t="s">
        <v>118</v>
      </c>
      <c r="E8" s="89" t="s">
        <v>119</v>
      </c>
      <c r="F8" s="89" t="s">
        <v>120</v>
      </c>
      <c r="G8" s="89" t="s">
        <v>121</v>
      </c>
    </row>
    <row r="9" spans="1:11" ht="336.75" customHeight="1" x14ac:dyDescent="0.55000000000000004">
      <c r="B9" s="90" t="s">
        <v>189</v>
      </c>
      <c r="C9" s="91" t="s">
        <v>190</v>
      </c>
      <c r="D9" s="90" t="s">
        <v>191</v>
      </c>
      <c r="E9" s="90" t="s">
        <v>192</v>
      </c>
      <c r="F9" s="90" t="s">
        <v>193</v>
      </c>
      <c r="G9" s="90" t="s">
        <v>194</v>
      </c>
    </row>
    <row r="11" spans="1:11" ht="28.5" customHeight="1" x14ac:dyDescent="0.55000000000000004">
      <c r="A11" s="104" t="s">
        <v>195</v>
      </c>
      <c r="B11" s="104"/>
      <c r="C11" s="104"/>
      <c r="D11" s="104"/>
      <c r="E11" s="104"/>
      <c r="F11" s="104"/>
      <c r="G11" s="104"/>
      <c r="H11" s="104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116</v>
      </c>
      <c r="C13" s="122" t="s">
        <v>12</v>
      </c>
      <c r="D13" s="122"/>
      <c r="E13" s="122"/>
      <c r="F13" s="122"/>
      <c r="G13" s="122"/>
    </row>
    <row r="14" spans="1:11" x14ac:dyDescent="0.55000000000000004">
      <c r="B14" s="88" t="s">
        <v>196</v>
      </c>
      <c r="C14" s="89" t="s">
        <v>117</v>
      </c>
      <c r="D14" s="89" t="s">
        <v>118</v>
      </c>
      <c r="E14" s="89" t="s">
        <v>119</v>
      </c>
      <c r="F14" s="89" t="s">
        <v>120</v>
      </c>
      <c r="G14" s="89" t="s">
        <v>121</v>
      </c>
    </row>
    <row r="15" spans="1:11" ht="339.75" customHeight="1" x14ac:dyDescent="0.55000000000000004">
      <c r="B15" s="90" t="s">
        <v>197</v>
      </c>
      <c r="C15" s="91" t="s">
        <v>198</v>
      </c>
      <c r="D15" s="90" t="s">
        <v>199</v>
      </c>
      <c r="E15" s="90" t="s">
        <v>200</v>
      </c>
      <c r="F15" s="90" t="s">
        <v>201</v>
      </c>
      <c r="G15" s="90" t="s">
        <v>202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Q46"/>
  <sheetViews>
    <sheetView topLeftCell="A27" workbookViewId="0">
      <selection activeCell="G32" sqref="G32"/>
    </sheetView>
  </sheetViews>
  <sheetFormatPr defaultRowHeight="24" x14ac:dyDescent="0.55000000000000004"/>
  <cols>
    <col min="1" max="1" width="3" style="1" customWidth="1"/>
    <col min="2" max="2" width="22.125" style="1" customWidth="1"/>
    <col min="3" max="12" width="4" style="1" customWidth="1"/>
    <col min="13" max="13" width="7.25" style="1" customWidth="1"/>
    <col min="14" max="14" width="7.875" style="1" customWidth="1"/>
    <col min="15" max="15" width="11" style="1" customWidth="1"/>
    <col min="16" max="16384" width="9" style="1"/>
  </cols>
  <sheetData>
    <row r="1" spans="1:17" ht="20.25" customHeight="1" x14ac:dyDescent="0.55000000000000004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3"/>
      <c r="Q1" s="3"/>
    </row>
    <row r="2" spans="1:17" ht="20.2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3"/>
      <c r="Q2" s="3"/>
    </row>
    <row r="3" spans="1:17" ht="19.5" customHeight="1" x14ac:dyDescent="0.55000000000000004">
      <c r="A3" s="110" t="s">
        <v>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4"/>
      <c r="Q3" s="4"/>
    </row>
    <row r="4" spans="1:17" ht="19.5" customHeight="1" x14ac:dyDescent="0.55000000000000004">
      <c r="A4" s="111" t="s">
        <v>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5"/>
      <c r="Q4" s="5"/>
    </row>
    <row r="5" spans="1:17" ht="19.5" customHeight="1" x14ac:dyDescent="0.55000000000000004">
      <c r="A5" s="111" t="s">
        <v>22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5"/>
      <c r="Q5" s="5"/>
    </row>
    <row r="6" spans="1:17" ht="21" customHeight="1" x14ac:dyDescent="0.55000000000000004">
      <c r="A6" s="112" t="s">
        <v>295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4"/>
      <c r="Q6" s="4"/>
    </row>
    <row r="7" spans="1:17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5"/>
      <c r="M7" s="6"/>
      <c r="N7" s="6"/>
      <c r="O7" s="6"/>
      <c r="P7" s="6"/>
      <c r="Q7" s="4"/>
    </row>
    <row r="8" spans="1:17" ht="68.25" customHeight="1" x14ac:dyDescent="0.55000000000000004">
      <c r="A8" s="38" t="s">
        <v>7</v>
      </c>
      <c r="B8" s="38" t="s">
        <v>8</v>
      </c>
      <c r="C8" s="39" t="s">
        <v>105</v>
      </c>
      <c r="D8" s="39" t="s">
        <v>106</v>
      </c>
      <c r="E8" s="39" t="s">
        <v>107</v>
      </c>
      <c r="F8" s="39" t="s">
        <v>108</v>
      </c>
      <c r="G8" s="39" t="s">
        <v>104</v>
      </c>
      <c r="H8" s="39" t="s">
        <v>109</v>
      </c>
      <c r="I8" s="39" t="s">
        <v>23</v>
      </c>
      <c r="J8" s="39" t="s">
        <v>110</v>
      </c>
      <c r="K8" s="39" t="s">
        <v>111</v>
      </c>
      <c r="L8" s="39" t="s">
        <v>24</v>
      </c>
      <c r="M8" s="40" t="s">
        <v>15</v>
      </c>
      <c r="N8" s="41" t="s">
        <v>11</v>
      </c>
      <c r="O8" s="38" t="s">
        <v>12</v>
      </c>
    </row>
    <row r="9" spans="1:17" ht="18.75" customHeight="1" x14ac:dyDescent="0.55000000000000004">
      <c r="A9" s="7">
        <v>1</v>
      </c>
      <c r="B9" s="8" t="str">
        <f>ข้อมูลนักเรียน!B5</f>
        <v>เด็กชายธนดล  เริญรัมย์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76</v>
      </c>
      <c r="L9" s="11">
        <v>77</v>
      </c>
      <c r="M9" s="11">
        <f t="shared" ref="M9:M40" si="0">SUM(C9:L9)</f>
        <v>778.5</v>
      </c>
      <c r="N9" s="9">
        <f>SUM(M9*100)/1000</f>
        <v>77.849999999999994</v>
      </c>
      <c r="O9" s="10" t="str">
        <f>IF(N9&gt;=90,"ยอดเยี่ยม",IF(N9&gt;=80,"ดีเลิศ",IF(N9&gt;=70,"ดี",IF(N9&gt;=60,"ปานกลาง",IF(N9&lt;60,"กำลังพัฒนา")))))</f>
        <v>ดี</v>
      </c>
    </row>
    <row r="10" spans="1:17" ht="18.75" customHeight="1" x14ac:dyDescent="0.55000000000000004">
      <c r="A10" s="7">
        <v>2</v>
      </c>
      <c r="B10" s="8" t="str">
        <f>ข้อมูลนักเรียน!B6</f>
        <v>เด็กชายธนเดช  เริญรัมย์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77</v>
      </c>
      <c r="L10" s="11">
        <v>81</v>
      </c>
      <c r="M10" s="11">
        <f t="shared" si="0"/>
        <v>824</v>
      </c>
      <c r="N10" s="9">
        <f t="shared" ref="N10:N40" si="1">SUM(M10*100)/1000</f>
        <v>82.4</v>
      </c>
      <c r="O10" s="10" t="str">
        <f t="shared" ref="O10:O42" si="2">IF(N10&gt;=90,"ยอดเยี่ยม",IF(N10&gt;=80,"ดีเลิศ",IF(N10&gt;=70,"ดี",IF(N10&gt;=60,"ปานกลาง",IF(N10&lt;60,"กำลังพัฒนา")))))</f>
        <v>ดีเลิศ</v>
      </c>
    </row>
    <row r="11" spans="1:17" ht="18.75" customHeight="1" x14ac:dyDescent="0.55000000000000004">
      <c r="A11" s="7">
        <v>3</v>
      </c>
      <c r="B11" s="8" t="str">
        <f>ข้อมูลนักเรียน!B7</f>
        <v>เด็กชายอนุกานต์  ศรีวรสาร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f t="shared" si="0"/>
        <v>0</v>
      </c>
      <c r="N11" s="9">
        <f t="shared" si="1"/>
        <v>0</v>
      </c>
      <c r="O11" s="10" t="str">
        <f t="shared" si="2"/>
        <v>กำลังพัฒนา</v>
      </c>
    </row>
    <row r="12" spans="1:17" ht="18.75" customHeight="1" x14ac:dyDescent="0.55000000000000004">
      <c r="A12" s="7">
        <v>4</v>
      </c>
      <c r="B12" s="8" t="str">
        <f>ข้อมูลนักเรียน!B8</f>
        <v>เด็กชายภัทรดนัย  ชำนาญกิจ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9">
        <f t="shared" si="1"/>
        <v>0</v>
      </c>
      <c r="O12" s="10" t="str">
        <f t="shared" si="2"/>
        <v>กำลังพัฒนา</v>
      </c>
    </row>
    <row r="13" spans="1:17" ht="18.75" customHeight="1" x14ac:dyDescent="0.55000000000000004">
      <c r="A13" s="7">
        <v>5</v>
      </c>
      <c r="B13" s="8" t="str">
        <f>ข้อมูลนักเรียน!B9</f>
        <v>เด็กชายต้นกล้า  ตรีเมฆ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9">
        <f t="shared" si="1"/>
        <v>0</v>
      </c>
      <c r="O13" s="10" t="str">
        <f t="shared" si="2"/>
        <v>กำลังพัฒนา</v>
      </c>
    </row>
    <row r="14" spans="1:17" ht="18.75" customHeight="1" x14ac:dyDescent="0.55000000000000004">
      <c r="A14" s="7">
        <v>6</v>
      </c>
      <c r="B14" s="8" t="str">
        <f>ข้อมูลนักเรียน!B10</f>
        <v>เด็กชายพีรภัทร  แก้วเพชร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9">
        <f t="shared" si="1"/>
        <v>0</v>
      </c>
      <c r="O14" s="10" t="str">
        <f t="shared" si="2"/>
        <v>กำลังพัฒนา</v>
      </c>
    </row>
    <row r="15" spans="1:17" ht="18.75" customHeight="1" x14ac:dyDescent="0.55000000000000004">
      <c r="A15" s="7">
        <v>7</v>
      </c>
      <c r="B15" s="8" t="str">
        <f>ข้อมูลนักเรียน!B11</f>
        <v>เด็กหญิงไวโอลีน  นารีรัมย์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9">
        <f t="shared" si="1"/>
        <v>0</v>
      </c>
      <c r="O15" s="10" t="str">
        <f t="shared" si="2"/>
        <v>กำลังพัฒนา</v>
      </c>
    </row>
    <row r="16" spans="1:17" ht="18.75" customHeight="1" x14ac:dyDescent="0.55000000000000004">
      <c r="A16" s="7">
        <v>8</v>
      </c>
      <c r="B16" s="8" t="str">
        <f>ข้อมูลนักเรียน!B12</f>
        <v>เด็กชายอดิศร  หนูแก้ว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9">
        <f t="shared" si="1"/>
        <v>0</v>
      </c>
      <c r="O16" s="10" t="str">
        <f t="shared" si="2"/>
        <v>กำลังพัฒนา</v>
      </c>
    </row>
    <row r="17" spans="1:15" ht="18.75" customHeight="1" x14ac:dyDescent="0.55000000000000004">
      <c r="A17" s="7">
        <v>9</v>
      </c>
      <c r="B17" s="8" t="str">
        <f>ข้อมูลนักเรียน!B13</f>
        <v>เด็กหญิงณิชานันท์  ชัยสุวรรณ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9">
        <f t="shared" si="1"/>
        <v>0</v>
      </c>
      <c r="O17" s="10" t="str">
        <f t="shared" si="2"/>
        <v>กำลังพัฒนา</v>
      </c>
    </row>
    <row r="18" spans="1:15" ht="18.75" customHeight="1" x14ac:dyDescent="0.55000000000000004">
      <c r="A18" s="7">
        <v>10</v>
      </c>
      <c r="B18" s="8" t="str">
        <f>ข้อมูลนักเรียน!B14</f>
        <v>เด็กชายอัตภรณ์  เชื้อชาติ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9">
        <f t="shared" si="1"/>
        <v>0</v>
      </c>
      <c r="O18" s="10" t="str">
        <f t="shared" si="2"/>
        <v>กำลังพัฒนา</v>
      </c>
    </row>
    <row r="19" spans="1:15" ht="18.75" customHeight="1" x14ac:dyDescent="0.55000000000000004">
      <c r="A19" s="7">
        <v>11</v>
      </c>
      <c r="B19" s="8" t="str">
        <f>ข้อมูลนักเรียน!B15</f>
        <v>เด็กชายศิริชัย  วนเชียงราก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9">
        <f t="shared" si="1"/>
        <v>0</v>
      </c>
      <c r="O19" s="10" t="str">
        <f t="shared" si="2"/>
        <v>กำลังพัฒนา</v>
      </c>
    </row>
    <row r="20" spans="1:15" ht="18.75" customHeight="1" x14ac:dyDescent="0.55000000000000004">
      <c r="A20" s="7">
        <v>12</v>
      </c>
      <c r="B20" s="8" t="str">
        <f>ข้อมูลนักเรียน!B16</f>
        <v>เด็กชายกวิน  เลี่ยมกระโทก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9">
        <f t="shared" si="1"/>
        <v>0</v>
      </c>
      <c r="O20" s="10" t="str">
        <f t="shared" si="2"/>
        <v>กำลังพัฒนา</v>
      </c>
    </row>
    <row r="21" spans="1:15" ht="18.75" customHeight="1" x14ac:dyDescent="0.55000000000000004">
      <c r="A21" s="7">
        <v>13</v>
      </c>
      <c r="B21" s="8" t="str">
        <f>ข้อมูลนักเรียน!B17</f>
        <v>เด็กชายกรวิชญ์  โอกระโทก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9">
        <f t="shared" si="1"/>
        <v>0</v>
      </c>
      <c r="O21" s="10" t="str">
        <f t="shared" si="2"/>
        <v>กำลังพัฒนา</v>
      </c>
    </row>
    <row r="22" spans="1:15" ht="18.75" customHeight="1" x14ac:dyDescent="0.55000000000000004">
      <c r="A22" s="7">
        <v>14</v>
      </c>
      <c r="B22" s="8" t="str">
        <f>ข้อมูลนักเรียน!B18</f>
        <v>เด็กชายอดิศร  โนรีราช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9">
        <f t="shared" si="1"/>
        <v>0</v>
      </c>
      <c r="O22" s="10" t="str">
        <f t="shared" si="2"/>
        <v>กำลังพัฒนา</v>
      </c>
    </row>
    <row r="23" spans="1:15" ht="18.75" customHeight="1" x14ac:dyDescent="0.55000000000000004">
      <c r="A23" s="7">
        <v>15</v>
      </c>
      <c r="B23" s="8" t="str">
        <f>ข้อมูลนักเรียน!B19</f>
        <v>เด็กชายสรวิชญ์  ยากระโทก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9">
        <f t="shared" si="1"/>
        <v>0</v>
      </c>
      <c r="O23" s="10" t="str">
        <f t="shared" si="2"/>
        <v>กำลังพัฒนา</v>
      </c>
    </row>
    <row r="24" spans="1:15" ht="18.75" customHeight="1" x14ac:dyDescent="0.55000000000000004">
      <c r="A24" s="7">
        <v>16</v>
      </c>
      <c r="B24" s="8" t="str">
        <f>ข้อมูลนักเรียน!B20</f>
        <v>เด็กชายนันทพงศ์  พลอยกระโทก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9">
        <f t="shared" si="1"/>
        <v>0</v>
      </c>
      <c r="O24" s="10" t="str">
        <f t="shared" si="2"/>
        <v>กำลังพัฒนา</v>
      </c>
    </row>
    <row r="25" spans="1:15" ht="18.75" customHeight="1" x14ac:dyDescent="0.55000000000000004">
      <c r="A25" s="7">
        <v>17</v>
      </c>
      <c r="B25" s="8" t="str">
        <f>ข้อมูลนักเรียน!B21</f>
        <v>เด็กหญิงธนาภา  ฉันกระโทก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9">
        <f t="shared" si="1"/>
        <v>0</v>
      </c>
      <c r="O25" s="10" t="str">
        <f t="shared" si="2"/>
        <v>กำลังพัฒนา</v>
      </c>
    </row>
    <row r="26" spans="1:15" ht="18.75" customHeight="1" x14ac:dyDescent="0.55000000000000004">
      <c r="A26" s="46">
        <v>18</v>
      </c>
      <c r="B26" s="8" t="str">
        <f>ข้อมูลนักเรียน!B22</f>
        <v>เด็กหญิงพิมพ์รตี  แซ่ปึง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ref="M26:M33" si="3">SUM(C26:L26)</f>
        <v>0</v>
      </c>
      <c r="N26" s="9">
        <f t="shared" ref="N26:N33" si="4">SUM(M26*100)/1000</f>
        <v>0</v>
      </c>
      <c r="O26" s="10" t="str">
        <f t="shared" ref="O26:O33" si="5">IF(N26&gt;=90,"ยอดเยี่ยม",IF(N26&gt;=80,"ดีเลิศ",IF(N26&gt;=70,"ดี",IF(N26&gt;=60,"ปานกลาง",IF(N26&lt;60,"กำลังพัฒนา")))))</f>
        <v>กำลังพัฒนา</v>
      </c>
    </row>
    <row r="27" spans="1:15" ht="18.75" customHeight="1" x14ac:dyDescent="0.55000000000000004">
      <c r="A27" s="46">
        <v>19</v>
      </c>
      <c r="B27" s="8" t="str">
        <f>ข้อมูลนักเรียน!B23</f>
        <v>เด็กหญิงวันวิสา  ศรีวงษา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f t="shared" si="3"/>
        <v>0</v>
      </c>
      <c r="N27" s="9">
        <f t="shared" si="4"/>
        <v>0</v>
      </c>
      <c r="O27" s="10" t="str">
        <f t="shared" si="5"/>
        <v>กำลังพัฒนา</v>
      </c>
    </row>
    <row r="28" spans="1:15" ht="18.75" customHeight="1" x14ac:dyDescent="0.55000000000000004">
      <c r="A28" s="46">
        <v>20</v>
      </c>
      <c r="B28" s="8" t="str">
        <f>ข้อมูลนักเรียน!B24</f>
        <v>เด็กหญิงกิตติมา  อ่วมกระโทก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si="3"/>
        <v>0</v>
      </c>
      <c r="N28" s="9">
        <f t="shared" si="4"/>
        <v>0</v>
      </c>
      <c r="O28" s="10" t="str">
        <f t="shared" si="5"/>
        <v>กำลังพัฒนา</v>
      </c>
    </row>
    <row r="29" spans="1:15" ht="18.75" customHeight="1" x14ac:dyDescent="0.55000000000000004">
      <c r="A29" s="46">
        <v>21</v>
      </c>
      <c r="B29" s="8" t="str">
        <f>ข้อมูลนักเรียน!B25</f>
        <v>เด็กหญิงรัชนีวรรณ  ทองพินิจ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>
        <f t="shared" si="3"/>
        <v>0</v>
      </c>
      <c r="N29" s="9">
        <f t="shared" si="4"/>
        <v>0</v>
      </c>
      <c r="O29" s="10" t="str">
        <f t="shared" si="5"/>
        <v>กำลังพัฒนา</v>
      </c>
    </row>
    <row r="30" spans="1:15" ht="18.75" customHeight="1" x14ac:dyDescent="0.55000000000000004">
      <c r="A30" s="46">
        <v>22</v>
      </c>
      <c r="B30" s="8" t="str">
        <f>ข้อมูลนักเรียน!B26</f>
        <v>เด็กหญิงสิรินทิพย์  ละอองธุมา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>
        <f t="shared" si="3"/>
        <v>0</v>
      </c>
      <c r="N30" s="9">
        <f t="shared" si="4"/>
        <v>0</v>
      </c>
      <c r="O30" s="10" t="str">
        <f t="shared" si="5"/>
        <v>กำลังพัฒนา</v>
      </c>
    </row>
    <row r="31" spans="1:15" ht="18.75" customHeight="1" x14ac:dyDescent="0.55000000000000004">
      <c r="A31" s="46">
        <v>23</v>
      </c>
      <c r="B31" s="8" t="str">
        <f>ข้อมูลนักเรียน!B27</f>
        <v>เด็กชายนิติกร  จรทะผา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>
        <f t="shared" si="3"/>
        <v>0</v>
      </c>
      <c r="N31" s="9">
        <f t="shared" si="4"/>
        <v>0</v>
      </c>
      <c r="O31" s="10" t="str">
        <f t="shared" si="5"/>
        <v>กำลังพัฒนา</v>
      </c>
    </row>
    <row r="32" spans="1:15" ht="18.75" customHeight="1" x14ac:dyDescent="0.55000000000000004">
      <c r="A32" s="46">
        <v>24</v>
      </c>
      <c r="B32" s="8" t="str">
        <f>ข้อมูลนักเรียน!B28</f>
        <v>เด็กชายชานนท์  เรือนเพชร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>
        <f t="shared" si="3"/>
        <v>0</v>
      </c>
      <c r="N32" s="9">
        <f t="shared" si="4"/>
        <v>0</v>
      </c>
      <c r="O32" s="10" t="str">
        <f t="shared" si="5"/>
        <v>กำลังพัฒนา</v>
      </c>
    </row>
    <row r="33" spans="1:15" ht="18.75" customHeight="1" x14ac:dyDescent="0.55000000000000004">
      <c r="A33" s="46">
        <v>25</v>
      </c>
      <c r="B33" s="8" t="str">
        <f>ข้อมูลนักเรียน!B29</f>
        <v>เด็กชายพชรพล  งามสำโรง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>
        <f t="shared" si="3"/>
        <v>0</v>
      </c>
      <c r="N33" s="9">
        <f t="shared" si="4"/>
        <v>0</v>
      </c>
      <c r="O33" s="10" t="str">
        <f t="shared" si="5"/>
        <v>กำลังพัฒนา</v>
      </c>
    </row>
    <row r="34" spans="1:15" ht="18.75" customHeight="1" x14ac:dyDescent="0.55000000000000004">
      <c r="A34" s="46">
        <v>26</v>
      </c>
      <c r="B34" s="8" t="str">
        <f>ข้อมูลนักเรียน!B23</f>
        <v>เด็กหญิงวันวิสา  ศรีวงษา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>
        <f t="shared" si="0"/>
        <v>0</v>
      </c>
      <c r="N34" s="9">
        <f t="shared" si="1"/>
        <v>0</v>
      </c>
      <c r="O34" s="10" t="str">
        <f t="shared" si="2"/>
        <v>กำลังพัฒนา</v>
      </c>
    </row>
    <row r="35" spans="1:15" ht="18.75" customHeight="1" x14ac:dyDescent="0.55000000000000004">
      <c r="A35" s="46">
        <v>27</v>
      </c>
      <c r="B35" s="8" t="str">
        <f>ข้อมูลนักเรียน!B30</f>
        <v>เด็กชายธีรศิลป์  ตรีเมฆ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>
        <f t="shared" si="0"/>
        <v>0</v>
      </c>
      <c r="N35" s="9">
        <f t="shared" si="1"/>
        <v>0</v>
      </c>
      <c r="O35" s="10" t="str">
        <f t="shared" si="2"/>
        <v>กำลังพัฒนา</v>
      </c>
    </row>
    <row r="36" spans="1:15" ht="18.75" customHeight="1" x14ac:dyDescent="0.55000000000000004">
      <c r="A36" s="46">
        <v>28</v>
      </c>
      <c r="B36" s="8" t="str">
        <f>ข้อมูลนักเรียน!B31</f>
        <v>เด็กชายภาณุวิชญ์  งามสูงเนิน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11">
        <f t="shared" si="0"/>
        <v>0</v>
      </c>
      <c r="N36" s="9">
        <f t="shared" si="1"/>
        <v>0</v>
      </c>
      <c r="O36" s="10" t="str">
        <f t="shared" si="2"/>
        <v>กำลังพัฒนา</v>
      </c>
    </row>
    <row r="37" spans="1:15" ht="18.75" customHeight="1" x14ac:dyDescent="0.55000000000000004">
      <c r="A37" s="46">
        <v>29</v>
      </c>
      <c r="B37" s="8" t="str">
        <f>ข้อมูลนักเรียน!B32</f>
        <v>เด็กหญิงพัชราพรรณ  มูลหาร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11">
        <f t="shared" si="0"/>
        <v>0</v>
      </c>
      <c r="N37" s="9">
        <f t="shared" si="1"/>
        <v>0</v>
      </c>
      <c r="O37" s="10" t="str">
        <f t="shared" si="2"/>
        <v>กำลังพัฒนา</v>
      </c>
    </row>
    <row r="38" spans="1:15" ht="18.75" customHeight="1" x14ac:dyDescent="0.55000000000000004">
      <c r="A38" s="46">
        <v>30</v>
      </c>
      <c r="B38" s="8" t="str">
        <f>ข้อมูลนักเรียน!B33</f>
        <v>เด็กหญิงจิรนันท์  รวบกระโทก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11">
        <f t="shared" si="0"/>
        <v>0</v>
      </c>
      <c r="N38" s="9">
        <f t="shared" si="1"/>
        <v>0</v>
      </c>
      <c r="O38" s="10" t="str">
        <f t="shared" si="2"/>
        <v>กำลังพัฒนา</v>
      </c>
    </row>
    <row r="39" spans="1:15" ht="18.75" customHeight="1" x14ac:dyDescent="0.55000000000000004">
      <c r="A39" s="46">
        <v>31</v>
      </c>
      <c r="B39" s="8" t="str">
        <f>ข้อมูลนักเรียน!B34</f>
        <v>เด็กหญิงธิติมา  ด่านกระโทก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11">
        <f t="shared" si="0"/>
        <v>0</v>
      </c>
      <c r="N39" s="9">
        <f t="shared" si="1"/>
        <v>0</v>
      </c>
      <c r="O39" s="10" t="str">
        <f t="shared" si="2"/>
        <v>กำลังพัฒนา</v>
      </c>
    </row>
    <row r="40" spans="1:15" ht="18.75" customHeight="1" x14ac:dyDescent="0.55000000000000004">
      <c r="A40" s="46">
        <v>32</v>
      </c>
      <c r="B40" s="8" t="str">
        <f>ข้อมูลนักเรียน!B36</f>
        <v>เด็กหญิง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11">
        <f t="shared" si="0"/>
        <v>0</v>
      </c>
      <c r="N40" s="9">
        <f t="shared" si="1"/>
        <v>0</v>
      </c>
      <c r="O40" s="10" t="str">
        <f t="shared" si="2"/>
        <v>กำลังพัฒนา</v>
      </c>
    </row>
    <row r="41" spans="1:15" ht="19.5" customHeight="1" x14ac:dyDescent="0.55000000000000004">
      <c r="A41" s="108" t="s">
        <v>15</v>
      </c>
      <c r="B41" s="109"/>
      <c r="C41" s="28">
        <f t="shared" ref="C41:N41" si="6">SUM(C9:C40)</f>
        <v>169</v>
      </c>
      <c r="D41" s="28">
        <f t="shared" si="6"/>
        <v>166</v>
      </c>
      <c r="E41" s="28">
        <f t="shared" si="6"/>
        <v>161.5</v>
      </c>
      <c r="F41" s="28">
        <f t="shared" si="6"/>
        <v>145</v>
      </c>
      <c r="G41" s="28">
        <f t="shared" si="6"/>
        <v>160</v>
      </c>
      <c r="H41" s="28">
        <f t="shared" si="6"/>
        <v>172</v>
      </c>
      <c r="I41" s="28">
        <f t="shared" si="6"/>
        <v>170</v>
      </c>
      <c r="J41" s="28">
        <f t="shared" si="6"/>
        <v>148</v>
      </c>
      <c r="K41" s="28">
        <f t="shared" si="6"/>
        <v>153</v>
      </c>
      <c r="L41" s="28">
        <f t="shared" si="6"/>
        <v>158</v>
      </c>
      <c r="M41" s="28">
        <f t="shared" si="6"/>
        <v>1602.5</v>
      </c>
      <c r="N41" s="29">
        <f t="shared" si="6"/>
        <v>160.25</v>
      </c>
      <c r="O41" s="30"/>
    </row>
    <row r="42" spans="1:15" ht="19.5" customHeight="1" x14ac:dyDescent="0.55000000000000004">
      <c r="A42" s="108" t="s">
        <v>16</v>
      </c>
      <c r="B42" s="109"/>
      <c r="C42" s="93">
        <f t="shared" ref="C42:N42" si="7">AVERAGE(C9:C40)</f>
        <v>84.5</v>
      </c>
      <c r="D42" s="93">
        <f t="shared" si="7"/>
        <v>83</v>
      </c>
      <c r="E42" s="93">
        <f t="shared" si="7"/>
        <v>80.75</v>
      </c>
      <c r="F42" s="93">
        <f t="shared" si="7"/>
        <v>72.5</v>
      </c>
      <c r="G42" s="93">
        <f t="shared" si="7"/>
        <v>80</v>
      </c>
      <c r="H42" s="93">
        <f t="shared" si="7"/>
        <v>86</v>
      </c>
      <c r="I42" s="93">
        <f t="shared" si="7"/>
        <v>85</v>
      </c>
      <c r="J42" s="93">
        <f t="shared" si="7"/>
        <v>74</v>
      </c>
      <c r="K42" s="93">
        <f t="shared" si="7"/>
        <v>76.5</v>
      </c>
      <c r="L42" s="93">
        <f t="shared" si="7"/>
        <v>79</v>
      </c>
      <c r="M42" s="29">
        <f t="shared" si="7"/>
        <v>50.078125</v>
      </c>
      <c r="N42" s="29">
        <f t="shared" si="7"/>
        <v>5.0078125</v>
      </c>
      <c r="O42" s="32" t="str">
        <f t="shared" si="2"/>
        <v>กำลังพัฒนา</v>
      </c>
    </row>
    <row r="43" spans="1:15" ht="12" customHeight="1" x14ac:dyDescent="0.55000000000000004"/>
    <row r="44" spans="1:15" x14ac:dyDescent="0.55000000000000004">
      <c r="B44" s="107" t="s">
        <v>97</v>
      </c>
      <c r="C44" s="107"/>
      <c r="D44" s="107"/>
      <c r="E44" s="107"/>
      <c r="F44" s="107"/>
      <c r="G44" s="107"/>
      <c r="I44" s="107" t="s">
        <v>97</v>
      </c>
      <c r="J44" s="107"/>
      <c r="K44" s="107"/>
      <c r="L44" s="107"/>
      <c r="M44" s="107"/>
      <c r="N44" s="107"/>
    </row>
    <row r="45" spans="1:15" x14ac:dyDescent="0.55000000000000004">
      <c r="B45" s="107" t="str">
        <f>ข้อมูลพื้นฐาน!D6</f>
        <v>(นางสาวกรรณิการ์  ไร่กระโทก)</v>
      </c>
      <c r="C45" s="107"/>
      <c r="D45" s="107"/>
      <c r="E45" s="107"/>
      <c r="F45" s="107"/>
      <c r="G45" s="107"/>
      <c r="I45" s="107" t="str">
        <f>ข้อมูลพื้นฐาน!D8</f>
        <v>(นายสุนันท์  จงใจกลาง)</v>
      </c>
      <c r="J45" s="107"/>
      <c r="K45" s="107"/>
      <c r="L45" s="107"/>
      <c r="M45" s="107"/>
      <c r="N45" s="107"/>
    </row>
    <row r="46" spans="1:15" x14ac:dyDescent="0.55000000000000004">
      <c r="B46" s="107" t="s">
        <v>87</v>
      </c>
      <c r="C46" s="107"/>
      <c r="D46" s="107"/>
      <c r="E46" s="107"/>
      <c r="F46" s="107"/>
      <c r="G46" s="107"/>
      <c r="I46" s="107" t="s">
        <v>94</v>
      </c>
      <c r="J46" s="107"/>
      <c r="K46" s="107"/>
      <c r="L46" s="107"/>
      <c r="M46" s="107"/>
      <c r="N46" s="107"/>
    </row>
  </sheetData>
  <mergeCells count="14">
    <mergeCell ref="B45:G45"/>
    <mergeCell ref="B46:G46"/>
    <mergeCell ref="I44:N44"/>
    <mergeCell ref="I45:N45"/>
    <mergeCell ref="I46:N46"/>
    <mergeCell ref="B44:G44"/>
    <mergeCell ref="A42:B42"/>
    <mergeCell ref="A41:B41"/>
    <mergeCell ref="A1:O1"/>
    <mergeCell ref="A3:O3"/>
    <mergeCell ref="A4:O4"/>
    <mergeCell ref="A5:O5"/>
    <mergeCell ref="A6:O6"/>
    <mergeCell ref="A2:O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7"/>
  <sheetViews>
    <sheetView topLeftCell="A26" workbookViewId="0">
      <selection activeCell="E24" sqref="E24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4" t="s">
        <v>96</v>
      </c>
      <c r="B1" s="104"/>
      <c r="C1" s="104"/>
      <c r="D1" s="104"/>
      <c r="E1" s="104"/>
      <c r="F1" s="104"/>
      <c r="G1" s="104"/>
      <c r="H1" s="104"/>
      <c r="I1" s="3"/>
      <c r="J1" s="3"/>
    </row>
    <row r="2" spans="1:10" ht="20.2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04"/>
      <c r="H2" s="104"/>
      <c r="I2" s="3"/>
      <c r="J2" s="3"/>
    </row>
    <row r="3" spans="1:10" ht="19.5" customHeight="1" x14ac:dyDescent="0.55000000000000004">
      <c r="A3" s="110" t="s">
        <v>4</v>
      </c>
      <c r="B3" s="110"/>
      <c r="C3" s="110"/>
      <c r="D3" s="110"/>
      <c r="E3" s="110"/>
      <c r="F3" s="110"/>
      <c r="G3" s="110"/>
      <c r="H3" s="4"/>
      <c r="I3" s="4"/>
      <c r="J3" s="4"/>
    </row>
    <row r="4" spans="1:10" ht="19.5" customHeight="1" x14ac:dyDescent="0.55000000000000004">
      <c r="A4" s="111" t="s">
        <v>5</v>
      </c>
      <c r="B4" s="111"/>
      <c r="C4" s="111"/>
      <c r="D4" s="111"/>
      <c r="E4" s="111"/>
      <c r="F4" s="111"/>
      <c r="G4" s="111"/>
      <c r="H4" s="5"/>
      <c r="I4" s="5"/>
      <c r="J4" s="5"/>
    </row>
    <row r="5" spans="1:10" ht="19.5" customHeight="1" x14ac:dyDescent="0.55000000000000004">
      <c r="A5" s="111" t="s">
        <v>82</v>
      </c>
      <c r="B5" s="111"/>
      <c r="C5" s="111"/>
      <c r="D5" s="111"/>
      <c r="E5" s="111"/>
      <c r="F5" s="111"/>
      <c r="G5" s="111"/>
      <c r="H5" s="111"/>
      <c r="I5" s="5"/>
      <c r="J5" s="5"/>
    </row>
    <row r="6" spans="1:10" ht="21" customHeight="1" x14ac:dyDescent="0.55000000000000004">
      <c r="A6" s="112" t="s">
        <v>296</v>
      </c>
      <c r="B6" s="112"/>
      <c r="C6" s="112"/>
      <c r="D6" s="112"/>
      <c r="E6" s="112"/>
      <c r="F6" s="112"/>
      <c r="G6" s="112"/>
      <c r="H6" s="112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17" t="s">
        <v>7</v>
      </c>
      <c r="B8" s="117" t="s">
        <v>8</v>
      </c>
      <c r="C8" s="123" t="s">
        <v>227</v>
      </c>
      <c r="D8" s="123" t="s">
        <v>228</v>
      </c>
      <c r="E8" s="123" t="s">
        <v>229</v>
      </c>
      <c r="F8" s="120" t="s">
        <v>124</v>
      </c>
      <c r="G8" s="120" t="s">
        <v>11</v>
      </c>
      <c r="H8" s="117" t="s">
        <v>12</v>
      </c>
    </row>
    <row r="9" spans="1:10" ht="49.5" customHeight="1" x14ac:dyDescent="0.55000000000000004">
      <c r="A9" s="118"/>
      <c r="B9" s="118"/>
      <c r="C9" s="124"/>
      <c r="D9" s="124"/>
      <c r="E9" s="124"/>
      <c r="F9" s="121"/>
      <c r="G9" s="121"/>
      <c r="H9" s="118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เด็กชายธนดล  เริญรัมย์</v>
      </c>
      <c r="C10" s="25">
        <v>5</v>
      </c>
      <c r="D10" s="25">
        <v>5</v>
      </c>
      <c r="E10" s="25">
        <v>5</v>
      </c>
      <c r="F10" s="25">
        <f t="shared" ref="F10:F41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เด็กชายธนเดช  เริญรัมย์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41" si="1">F11*100/15</f>
        <v>80</v>
      </c>
      <c r="H11" s="10" t="str">
        <f t="shared" ref="H11:H43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เด็กชายอนุกานต์  ศรีวรสาร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เด็กชายภัทรดนัย  ชำนาญกิจ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เด็กชายต้นกล้า  ตรีเมฆ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เด็กชายพีรภัทร  แก้วเพชร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เด็กหญิงไวโอลีน  นารีรัมย์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เด็กชายอดิศร  หนูแก้ว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เด็กหญิงณิชานันท์  ชัยสุวรรณ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เด็กชายอัตภรณ์  เชื้อชาติ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เด็กชายศิริชัย  วนเชียงราก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เด็กชายกวิน  เลี่ยมกระโทก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เด็กชายกรวิชญ์  โอกระโทก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เด็กชายอดิศร  โนรีราช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เด็กชายสรวิชญ์  ยากระโทก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เด็กชายนันทพงศ์  พลอยกระโทก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เด็กหญิงธนาภา  ฉันกระโทก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46">
        <v>18</v>
      </c>
      <c r="B27" s="8" t="str">
        <f>ข้อมูลนักเรียน!B22</f>
        <v>เด็กหญิงพิมพ์รตี  แซ่ปึง</v>
      </c>
      <c r="C27" s="46"/>
      <c r="D27" s="46"/>
      <c r="E27" s="46"/>
      <c r="F27" s="46">
        <f t="shared" ref="F27:F35" si="3">SUM(C27:E27)</f>
        <v>0</v>
      </c>
      <c r="G27" s="9">
        <f t="shared" ref="G27:G35" si="4">F27*100/15</f>
        <v>0</v>
      </c>
      <c r="H27" s="10" t="str">
        <f t="shared" ref="H27:H35" si="5">IF(G27&gt;=90,"ยอดเยี่ยม",IF(G27&gt;=80,"ดีเลิศ",IF(G27&gt;=70,"ดี",IF(G27&gt;=60,"ปานกลาง",IF(G27&lt;60,"กำลังพัฒนา")))))</f>
        <v>กำลังพัฒนา</v>
      </c>
    </row>
    <row r="28" spans="1:8" ht="18.75" customHeight="1" x14ac:dyDescent="0.55000000000000004">
      <c r="A28" s="46">
        <v>19</v>
      </c>
      <c r="B28" s="8" t="str">
        <f>ข้อมูลนักเรียน!B23</f>
        <v>เด็กหญิงวันวิสา  ศรีวงษา</v>
      </c>
      <c r="C28" s="46"/>
      <c r="D28" s="46"/>
      <c r="E28" s="46"/>
      <c r="F28" s="46">
        <f t="shared" si="3"/>
        <v>0</v>
      </c>
      <c r="G28" s="9">
        <f t="shared" si="4"/>
        <v>0</v>
      </c>
      <c r="H28" s="10" t="str">
        <f t="shared" si="5"/>
        <v>กำลังพัฒนา</v>
      </c>
    </row>
    <row r="29" spans="1:8" ht="18.75" customHeight="1" x14ac:dyDescent="0.55000000000000004">
      <c r="A29" s="46">
        <v>20</v>
      </c>
      <c r="B29" s="8" t="str">
        <f>ข้อมูลนักเรียน!B24</f>
        <v>เด็กหญิงกิตติมา  อ่วมกระโทก</v>
      </c>
      <c r="C29" s="46"/>
      <c r="D29" s="46"/>
      <c r="E29" s="46"/>
      <c r="F29" s="46">
        <f t="shared" si="3"/>
        <v>0</v>
      </c>
      <c r="G29" s="9">
        <f t="shared" si="4"/>
        <v>0</v>
      </c>
      <c r="H29" s="10" t="str">
        <f t="shared" si="5"/>
        <v>กำลังพัฒนา</v>
      </c>
    </row>
    <row r="30" spans="1:8" ht="18.75" customHeight="1" x14ac:dyDescent="0.55000000000000004">
      <c r="A30" s="46">
        <v>21</v>
      </c>
      <c r="B30" s="8" t="str">
        <f>ข้อมูลนักเรียน!B25</f>
        <v>เด็กหญิงรัชนีวรรณ  ทองพินิจ</v>
      </c>
      <c r="C30" s="46"/>
      <c r="D30" s="46"/>
      <c r="E30" s="46"/>
      <c r="F30" s="46">
        <f t="shared" si="3"/>
        <v>0</v>
      </c>
      <c r="G30" s="9">
        <f t="shared" si="4"/>
        <v>0</v>
      </c>
      <c r="H30" s="10" t="str">
        <f t="shared" si="5"/>
        <v>กำลังพัฒนา</v>
      </c>
    </row>
    <row r="31" spans="1:8" ht="18.75" customHeight="1" x14ac:dyDescent="0.55000000000000004">
      <c r="A31" s="46">
        <v>22</v>
      </c>
      <c r="B31" s="8" t="str">
        <f>ข้อมูลนักเรียน!B26</f>
        <v>เด็กหญิงสิรินทิพย์  ละอองธุมา</v>
      </c>
      <c r="C31" s="46"/>
      <c r="D31" s="46"/>
      <c r="E31" s="46"/>
      <c r="F31" s="46">
        <f t="shared" si="3"/>
        <v>0</v>
      </c>
      <c r="G31" s="9">
        <f t="shared" si="4"/>
        <v>0</v>
      </c>
      <c r="H31" s="10" t="str">
        <f t="shared" si="5"/>
        <v>กำลังพัฒนา</v>
      </c>
    </row>
    <row r="32" spans="1:8" ht="18.75" customHeight="1" x14ac:dyDescent="0.55000000000000004">
      <c r="A32" s="46">
        <v>23</v>
      </c>
      <c r="B32" s="8" t="str">
        <f>ข้อมูลนักเรียน!B27</f>
        <v>เด็กชายนิติกร  จรทะผา</v>
      </c>
      <c r="C32" s="46"/>
      <c r="D32" s="46"/>
      <c r="E32" s="46"/>
      <c r="F32" s="46">
        <f t="shared" si="3"/>
        <v>0</v>
      </c>
      <c r="G32" s="9">
        <f t="shared" si="4"/>
        <v>0</v>
      </c>
      <c r="H32" s="10" t="str">
        <f t="shared" si="5"/>
        <v>กำลังพัฒนา</v>
      </c>
    </row>
    <row r="33" spans="1:10" ht="18.75" customHeight="1" x14ac:dyDescent="0.55000000000000004">
      <c r="A33" s="46">
        <v>24</v>
      </c>
      <c r="B33" s="8" t="str">
        <f>ข้อมูลนักเรียน!B28</f>
        <v>เด็กชายชานนท์  เรือนเพชร</v>
      </c>
      <c r="C33" s="46"/>
      <c r="D33" s="46"/>
      <c r="E33" s="46"/>
      <c r="F33" s="46">
        <f t="shared" si="3"/>
        <v>0</v>
      </c>
      <c r="G33" s="9">
        <f t="shared" si="4"/>
        <v>0</v>
      </c>
      <c r="H33" s="10" t="str">
        <f t="shared" si="5"/>
        <v>กำลังพัฒนา</v>
      </c>
    </row>
    <row r="34" spans="1:10" ht="18.75" customHeight="1" x14ac:dyDescent="0.55000000000000004">
      <c r="A34" s="46">
        <v>25</v>
      </c>
      <c r="B34" s="8" t="str">
        <f>ข้อมูลนักเรียน!B29</f>
        <v>เด็กชายพชรพล  งามสำโรง</v>
      </c>
      <c r="C34" s="25"/>
      <c r="D34" s="25"/>
      <c r="E34" s="25"/>
      <c r="F34" s="25">
        <f t="shared" si="3"/>
        <v>0</v>
      </c>
      <c r="G34" s="9">
        <f t="shared" si="4"/>
        <v>0</v>
      </c>
      <c r="H34" s="10" t="str">
        <f t="shared" si="5"/>
        <v>กำลังพัฒนา</v>
      </c>
    </row>
    <row r="35" spans="1:10" ht="18.75" customHeight="1" x14ac:dyDescent="0.55000000000000004">
      <c r="A35" s="46">
        <v>26</v>
      </c>
      <c r="B35" s="8" t="str">
        <f>ข้อมูลนักเรียน!B30</f>
        <v>เด็กชายธีรศิลป์  ตรีเมฆ</v>
      </c>
      <c r="C35" s="25"/>
      <c r="D35" s="25"/>
      <c r="E35" s="25"/>
      <c r="F35" s="25">
        <f t="shared" si="3"/>
        <v>0</v>
      </c>
      <c r="G35" s="9">
        <f t="shared" si="4"/>
        <v>0</v>
      </c>
      <c r="H35" s="10" t="str">
        <f t="shared" si="5"/>
        <v>กำลังพัฒนา</v>
      </c>
    </row>
    <row r="36" spans="1:10" ht="18.75" customHeight="1" x14ac:dyDescent="0.55000000000000004">
      <c r="A36" s="46">
        <v>27</v>
      </c>
      <c r="B36" s="8" t="str">
        <f>ข้อมูลนักเรียน!B30</f>
        <v>เด็กชายธีรศิลป์  ตรีเมฆ</v>
      </c>
      <c r="C36" s="25"/>
      <c r="D36" s="25"/>
      <c r="E36" s="25"/>
      <c r="F36" s="25">
        <f t="shared" si="0"/>
        <v>0</v>
      </c>
      <c r="G36" s="9">
        <f t="shared" si="1"/>
        <v>0</v>
      </c>
      <c r="H36" s="10" t="str">
        <f t="shared" si="2"/>
        <v>กำลังพัฒนา</v>
      </c>
    </row>
    <row r="37" spans="1:10" ht="18.75" customHeight="1" x14ac:dyDescent="0.55000000000000004">
      <c r="A37" s="46">
        <v>28</v>
      </c>
      <c r="B37" s="8" t="str">
        <f>ข้อมูลนักเรียน!B31</f>
        <v>เด็กชายภาณุวิชญ์  งามสูงเนิน</v>
      </c>
      <c r="C37" s="8"/>
      <c r="D37" s="8"/>
      <c r="E37" s="8"/>
      <c r="F37" s="25">
        <f t="shared" si="0"/>
        <v>0</v>
      </c>
      <c r="G37" s="9">
        <f t="shared" si="1"/>
        <v>0</v>
      </c>
      <c r="H37" s="10" t="str">
        <f t="shared" si="2"/>
        <v>กำลังพัฒนา</v>
      </c>
    </row>
    <row r="38" spans="1:10" ht="18.75" customHeight="1" x14ac:dyDescent="0.55000000000000004">
      <c r="A38" s="46">
        <v>29</v>
      </c>
      <c r="B38" s="8" t="str">
        <f>ข้อมูลนักเรียน!B32</f>
        <v>เด็กหญิงพัชราพรรณ  มูลหาร</v>
      </c>
      <c r="C38" s="8"/>
      <c r="D38" s="8"/>
      <c r="E38" s="8"/>
      <c r="F38" s="25">
        <f t="shared" si="0"/>
        <v>0</v>
      </c>
      <c r="G38" s="9">
        <f t="shared" si="1"/>
        <v>0</v>
      </c>
      <c r="H38" s="10" t="str">
        <f t="shared" si="2"/>
        <v>กำลังพัฒนา</v>
      </c>
    </row>
    <row r="39" spans="1:10" ht="18.75" customHeight="1" x14ac:dyDescent="0.55000000000000004">
      <c r="A39" s="46">
        <v>30</v>
      </c>
      <c r="B39" s="8" t="str">
        <f>ข้อมูลนักเรียน!B33</f>
        <v>เด็กหญิงจิรนันท์  รวบกระโทก</v>
      </c>
      <c r="C39" s="8"/>
      <c r="D39" s="8"/>
      <c r="E39" s="8"/>
      <c r="F39" s="25">
        <f t="shared" si="0"/>
        <v>0</v>
      </c>
      <c r="G39" s="9">
        <f t="shared" si="1"/>
        <v>0</v>
      </c>
      <c r="H39" s="10" t="str">
        <f t="shared" si="2"/>
        <v>กำลังพัฒนา</v>
      </c>
    </row>
    <row r="40" spans="1:10" ht="18.75" customHeight="1" x14ac:dyDescent="0.55000000000000004">
      <c r="A40" s="46">
        <v>31</v>
      </c>
      <c r="B40" s="8" t="str">
        <f>ข้อมูลนักเรียน!B34</f>
        <v>เด็กหญิงธิติมา  ด่านกระโทก</v>
      </c>
      <c r="C40" s="8"/>
      <c r="D40" s="8"/>
      <c r="E40" s="8"/>
      <c r="F40" s="25">
        <f t="shared" si="0"/>
        <v>0</v>
      </c>
      <c r="G40" s="9">
        <f t="shared" si="1"/>
        <v>0</v>
      </c>
      <c r="H40" s="10" t="str">
        <f t="shared" si="2"/>
        <v>กำลังพัฒนา</v>
      </c>
    </row>
    <row r="41" spans="1:10" ht="18.75" customHeight="1" x14ac:dyDescent="0.55000000000000004">
      <c r="A41" s="46">
        <v>32</v>
      </c>
      <c r="B41" s="8" t="str">
        <f>ข้อมูลนักเรียน!B36</f>
        <v>เด็กหญิง</v>
      </c>
      <c r="C41" s="8"/>
      <c r="D41" s="8"/>
      <c r="E41" s="8"/>
      <c r="F41" s="25">
        <f t="shared" si="0"/>
        <v>0</v>
      </c>
      <c r="G41" s="9">
        <f t="shared" si="1"/>
        <v>0</v>
      </c>
      <c r="H41" s="10" t="str">
        <f t="shared" si="2"/>
        <v>กำลังพัฒนา</v>
      </c>
    </row>
    <row r="42" spans="1:10" ht="19.5" customHeight="1" x14ac:dyDescent="0.55000000000000004">
      <c r="A42" s="108" t="s">
        <v>15</v>
      </c>
      <c r="B42" s="109"/>
      <c r="C42" s="28">
        <f>SUM(C10:C41)</f>
        <v>12</v>
      </c>
      <c r="D42" s="28">
        <f>SUM(D10:D41)</f>
        <v>12</v>
      </c>
      <c r="E42" s="28">
        <f>SUM(E10:E41)</f>
        <v>12</v>
      </c>
      <c r="F42" s="28">
        <f>SUM(F10:F41)</f>
        <v>36</v>
      </c>
      <c r="G42" s="29">
        <f>SUM(G10:G41)</f>
        <v>240</v>
      </c>
      <c r="H42" s="30"/>
    </row>
    <row r="43" spans="1:10" ht="19.5" customHeight="1" x14ac:dyDescent="0.55000000000000004">
      <c r="A43" s="108" t="s">
        <v>16</v>
      </c>
      <c r="B43" s="109"/>
      <c r="C43" s="31">
        <f>AVERAGE(C10:C41)</f>
        <v>4</v>
      </c>
      <c r="D43" s="31">
        <f t="shared" ref="D43:F43" si="6">AVERAGE(D10:D41)</f>
        <v>4</v>
      </c>
      <c r="E43" s="31">
        <f t="shared" si="6"/>
        <v>4</v>
      </c>
      <c r="F43" s="31">
        <f t="shared" si="6"/>
        <v>1.125</v>
      </c>
      <c r="G43" s="29">
        <f>AVERAGE(G10:G41)</f>
        <v>7.5</v>
      </c>
      <c r="H43" s="32" t="str">
        <f t="shared" si="2"/>
        <v>กำลังพัฒนา</v>
      </c>
    </row>
    <row r="44" spans="1:10" ht="9.75" customHeight="1" x14ac:dyDescent="0.55000000000000004"/>
    <row r="45" spans="1:10" x14ac:dyDescent="0.55000000000000004">
      <c r="B45" s="107" t="s">
        <v>97</v>
      </c>
      <c r="C45" s="107"/>
      <c r="D45" s="107"/>
      <c r="E45" s="107" t="s">
        <v>97</v>
      </c>
      <c r="F45" s="107"/>
      <c r="G45" s="107"/>
      <c r="H45" s="107"/>
    </row>
    <row r="46" spans="1:10" x14ac:dyDescent="0.55000000000000004">
      <c r="B46" s="107" t="str">
        <f>ข้อมูลพื้นฐาน!D6</f>
        <v>(นางสาวกรรณิการ์  ไร่กระโทก)</v>
      </c>
      <c r="C46" s="107"/>
      <c r="D46" s="107"/>
      <c r="E46" s="107" t="str">
        <f>ข้อมูลพื้นฐาน!D8</f>
        <v>(นายสุนันท์  จงใจกลาง)</v>
      </c>
      <c r="F46" s="107"/>
      <c r="G46" s="107"/>
      <c r="H46" s="107"/>
    </row>
    <row r="47" spans="1:10" x14ac:dyDescent="0.55000000000000004">
      <c r="B47" s="107" t="s">
        <v>87</v>
      </c>
      <c r="C47" s="107"/>
      <c r="D47" s="107"/>
      <c r="E47" s="107" t="s">
        <v>94</v>
      </c>
      <c r="F47" s="107"/>
      <c r="G47" s="107"/>
      <c r="H47" s="107"/>
      <c r="I47" s="5"/>
      <c r="J47" s="5"/>
    </row>
  </sheetData>
  <mergeCells count="22">
    <mergeCell ref="B45:D45"/>
    <mergeCell ref="B46:D46"/>
    <mergeCell ref="B47:D47"/>
    <mergeCell ref="E45:H45"/>
    <mergeCell ref="E46:H46"/>
    <mergeCell ref="E47:H47"/>
    <mergeCell ref="F8:F9"/>
    <mergeCell ref="G8:G9"/>
    <mergeCell ref="H8:H9"/>
    <mergeCell ref="A42:B42"/>
    <mergeCell ref="A43:B43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4" t="s">
        <v>203</v>
      </c>
      <c r="B1" s="104"/>
      <c r="C1" s="104"/>
      <c r="D1" s="104"/>
      <c r="E1" s="104"/>
      <c r="F1" s="104"/>
      <c r="G1" s="104"/>
      <c r="H1" s="104"/>
      <c r="I1" s="85"/>
      <c r="J1" s="3"/>
      <c r="K1" s="3"/>
    </row>
    <row r="2" spans="1:11" ht="19.5" customHeight="1" x14ac:dyDescent="0.55000000000000004">
      <c r="A2" s="110" t="s">
        <v>4</v>
      </c>
      <c r="B2" s="110"/>
      <c r="C2" s="110"/>
      <c r="D2" s="110"/>
      <c r="E2" s="110"/>
      <c r="F2" s="110"/>
      <c r="G2" s="110"/>
      <c r="H2" s="110"/>
      <c r="I2" s="4"/>
      <c r="J2" s="4"/>
      <c r="K2" s="4"/>
    </row>
    <row r="3" spans="1:11" ht="19.5" customHeight="1" x14ac:dyDescent="0.55000000000000004">
      <c r="A3" s="111" t="s">
        <v>5</v>
      </c>
      <c r="B3" s="111"/>
      <c r="C3" s="111"/>
      <c r="D3" s="111"/>
      <c r="E3" s="111"/>
      <c r="F3" s="111"/>
      <c r="G3" s="111"/>
      <c r="H3" s="111"/>
      <c r="I3" s="5"/>
      <c r="J3" s="5"/>
      <c r="K3" s="5"/>
    </row>
    <row r="4" spans="1:11" ht="19.5" customHeight="1" x14ac:dyDescent="0.55000000000000004">
      <c r="A4" s="111" t="s">
        <v>204</v>
      </c>
      <c r="B4" s="111"/>
      <c r="C4" s="111"/>
      <c r="D4" s="111"/>
      <c r="E4" s="111"/>
      <c r="F4" s="111"/>
      <c r="G4" s="111"/>
      <c r="H4" s="111"/>
      <c r="I4" s="111"/>
      <c r="J4" s="5"/>
      <c r="K4" s="5"/>
    </row>
    <row r="5" spans="1:11" ht="8.25" customHeight="1" x14ac:dyDescent="0.55000000000000004">
      <c r="A5" s="112"/>
      <c r="B5" s="112"/>
      <c r="C5" s="112"/>
      <c r="D5" s="112"/>
      <c r="E5" s="112"/>
      <c r="F5" s="112"/>
      <c r="G5" s="112"/>
      <c r="H5" s="112"/>
      <c r="I5" s="112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116</v>
      </c>
      <c r="C7" s="122" t="s">
        <v>12</v>
      </c>
      <c r="D7" s="122"/>
      <c r="E7" s="122"/>
      <c r="F7" s="122"/>
      <c r="G7" s="122"/>
    </row>
    <row r="8" spans="1:11" x14ac:dyDescent="0.55000000000000004">
      <c r="B8" s="88" t="s">
        <v>205</v>
      </c>
      <c r="C8" s="89" t="s">
        <v>117</v>
      </c>
      <c r="D8" s="89" t="s">
        <v>118</v>
      </c>
      <c r="E8" s="89" t="s">
        <v>119</v>
      </c>
      <c r="F8" s="89" t="s">
        <v>120</v>
      </c>
      <c r="G8" s="89" t="s">
        <v>121</v>
      </c>
    </row>
    <row r="9" spans="1:11" ht="297.75" customHeight="1" x14ac:dyDescent="0.55000000000000004">
      <c r="B9" s="90" t="s">
        <v>206</v>
      </c>
      <c r="C9" s="91" t="s">
        <v>207</v>
      </c>
      <c r="D9" s="90" t="s">
        <v>208</v>
      </c>
      <c r="E9" s="90" t="s">
        <v>209</v>
      </c>
      <c r="F9" s="90" t="s">
        <v>210</v>
      </c>
      <c r="G9" s="90" t="s">
        <v>211</v>
      </c>
    </row>
    <row r="11" spans="1:11" ht="28.5" customHeight="1" x14ac:dyDescent="0.55000000000000004">
      <c r="A11" s="104" t="s">
        <v>212</v>
      </c>
      <c r="B11" s="104"/>
      <c r="C11" s="104"/>
      <c r="D11" s="104"/>
      <c r="E11" s="104"/>
      <c r="F11" s="104"/>
      <c r="G11" s="104"/>
      <c r="H11" s="104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116</v>
      </c>
      <c r="C13" s="122" t="s">
        <v>12</v>
      </c>
      <c r="D13" s="122"/>
      <c r="E13" s="122"/>
      <c r="F13" s="122"/>
      <c r="G13" s="122"/>
    </row>
    <row r="14" spans="1:11" x14ac:dyDescent="0.55000000000000004">
      <c r="B14" s="88" t="s">
        <v>213</v>
      </c>
      <c r="C14" s="89" t="s">
        <v>117</v>
      </c>
      <c r="D14" s="89" t="s">
        <v>118</v>
      </c>
      <c r="E14" s="89" t="s">
        <v>119</v>
      </c>
      <c r="F14" s="89" t="s">
        <v>120</v>
      </c>
      <c r="G14" s="89" t="s">
        <v>121</v>
      </c>
    </row>
    <row r="15" spans="1:11" ht="298.5" customHeight="1" x14ac:dyDescent="0.55000000000000004">
      <c r="B15" s="90" t="s">
        <v>214</v>
      </c>
      <c r="C15" s="91" t="s">
        <v>215</v>
      </c>
      <c r="D15" s="90" t="s">
        <v>216</v>
      </c>
      <c r="E15" s="90" t="s">
        <v>217</v>
      </c>
      <c r="F15" s="90" t="s">
        <v>218</v>
      </c>
      <c r="G15" s="90" t="s">
        <v>219</v>
      </c>
    </row>
    <row r="16" spans="1:11" ht="15" customHeight="1" x14ac:dyDescent="0.55000000000000004"/>
    <row r="17" spans="1:8" ht="24.75" customHeight="1" x14ac:dyDescent="0.55000000000000004">
      <c r="A17" s="104" t="s">
        <v>220</v>
      </c>
      <c r="B17" s="104"/>
      <c r="C17" s="104"/>
      <c r="D17" s="104"/>
      <c r="E17" s="104"/>
      <c r="F17" s="104"/>
      <c r="G17" s="104"/>
      <c r="H17" s="104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116</v>
      </c>
      <c r="C19" s="122" t="s">
        <v>12</v>
      </c>
      <c r="D19" s="122"/>
      <c r="E19" s="122"/>
      <c r="F19" s="122"/>
      <c r="G19" s="122"/>
    </row>
    <row r="20" spans="1:8" x14ac:dyDescent="0.55000000000000004">
      <c r="B20" s="88" t="s">
        <v>221</v>
      </c>
      <c r="C20" s="89" t="s">
        <v>117</v>
      </c>
      <c r="D20" s="89" t="s">
        <v>118</v>
      </c>
      <c r="E20" s="89" t="s">
        <v>119</v>
      </c>
      <c r="F20" s="89" t="s">
        <v>120</v>
      </c>
      <c r="G20" s="89" t="s">
        <v>121</v>
      </c>
    </row>
    <row r="21" spans="1:8" ht="384" x14ac:dyDescent="0.55000000000000004">
      <c r="B21" s="90" t="s">
        <v>222</v>
      </c>
      <c r="C21" s="91" t="s">
        <v>230</v>
      </c>
      <c r="D21" s="90" t="s">
        <v>223</v>
      </c>
      <c r="E21" s="90" t="s">
        <v>224</v>
      </c>
      <c r="F21" s="90" t="s">
        <v>225</v>
      </c>
      <c r="G21" s="90" t="s">
        <v>226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47"/>
  <sheetViews>
    <sheetView view="pageBreakPreview" topLeftCell="A24" zoomScale="86" zoomScaleNormal="98" zoomScaleSheetLayoutView="86" workbookViewId="0">
      <selection activeCell="E33" sqref="E33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3"/>
      <c r="O1" s="3"/>
    </row>
    <row r="2" spans="1:15" ht="20.2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3"/>
      <c r="O2" s="3"/>
    </row>
    <row r="3" spans="1:15" ht="19.5" customHeight="1" x14ac:dyDescent="0.55000000000000004">
      <c r="A3" s="110" t="s">
        <v>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4"/>
      <c r="N3" s="4"/>
      <c r="O3" s="4"/>
    </row>
    <row r="4" spans="1:15" ht="19.5" customHeight="1" x14ac:dyDescent="0.55000000000000004">
      <c r="A4" s="111" t="s">
        <v>25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5"/>
      <c r="N4" s="5"/>
      <c r="O4" s="5"/>
    </row>
    <row r="5" spans="1:15" ht="19.5" customHeight="1" x14ac:dyDescent="0.55000000000000004">
      <c r="A5" s="111" t="s">
        <v>26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5"/>
      <c r="O5" s="5"/>
    </row>
    <row r="6" spans="1:15" ht="21" customHeight="1" x14ac:dyDescent="0.55000000000000004">
      <c r="A6" s="112" t="s">
        <v>297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17" t="s">
        <v>7</v>
      </c>
      <c r="B8" s="117" t="s">
        <v>8</v>
      </c>
      <c r="C8" s="127" t="s">
        <v>231</v>
      </c>
      <c r="D8" s="127" t="s">
        <v>232</v>
      </c>
      <c r="E8" s="127" t="s">
        <v>233</v>
      </c>
      <c r="F8" s="127" t="s">
        <v>234</v>
      </c>
      <c r="G8" s="127" t="s">
        <v>235</v>
      </c>
      <c r="H8" s="127" t="s">
        <v>236</v>
      </c>
      <c r="I8" s="127" t="s">
        <v>237</v>
      </c>
      <c r="J8" s="127" t="s">
        <v>238</v>
      </c>
      <c r="K8" s="125" t="s">
        <v>124</v>
      </c>
      <c r="L8" s="120" t="s">
        <v>11</v>
      </c>
      <c r="M8" s="117" t="s">
        <v>12</v>
      </c>
    </row>
    <row r="9" spans="1:15" ht="95.25" customHeight="1" x14ac:dyDescent="0.55000000000000004">
      <c r="A9" s="118"/>
      <c r="B9" s="118"/>
      <c r="C9" s="128"/>
      <c r="D9" s="128"/>
      <c r="E9" s="128"/>
      <c r="F9" s="128"/>
      <c r="G9" s="128"/>
      <c r="H9" s="128"/>
      <c r="I9" s="128"/>
      <c r="J9" s="128"/>
      <c r="K9" s="126"/>
      <c r="L9" s="121"/>
      <c r="M9" s="118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เด็กชายธนดล  เริญรัมย์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เด็กชายธนเดช  เริญรัมย์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41" si="0">K11*100/24</f>
        <v>83.333333333333329</v>
      </c>
      <c r="M11" s="10" t="str">
        <f t="shared" ref="M11:M43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เด็กชายอนุกานต์  ศรีวรสาร</v>
      </c>
      <c r="C12" s="7"/>
      <c r="D12" s="7"/>
      <c r="E12" s="46"/>
      <c r="F12" s="46"/>
      <c r="G12" s="46"/>
      <c r="H12" s="7"/>
      <c r="I12" s="7"/>
      <c r="J12" s="7"/>
      <c r="K12" s="7">
        <f t="shared" ref="K12:K41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เด็กชายภัทรดนัย  ชำนาญกิจ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เด็กชายต้นกล้า  ตรีเมฆ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เด็กชายพีรภัทร  แก้วเพชร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เด็กหญิงไวโอลีน  นารีรัมย์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เด็กชายอดิศร  หนูแก้ว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เด็กหญิงณิชานันท์  ชัยสุวรรณ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เด็กชายอัตภรณ์  เชื้อชาติ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เด็กชายศิริชัย  วนเชียงราก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เด็กชายกวิน  เลี่ยมกระโทก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เด็กชายกรวิชญ์  โอกระโทก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เด็กชายอดิศร  โนรีราช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เด็กชายสรวิชญ์  ยากระโทก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เด็กชายนันทพงศ์  พลอยกระโทก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เด็กหญิงธนาภา  ฉันกระโทก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เด็กหญิงพิมพ์รตี  แซ่ปึง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46">
        <v>19</v>
      </c>
      <c r="B28" s="8" t="str">
        <f>ข้อมูลนักเรียน!B23</f>
        <v>เด็กหญิงวันวิสา  ศรีวงษา</v>
      </c>
      <c r="C28" s="46"/>
      <c r="D28" s="46"/>
      <c r="E28" s="46"/>
      <c r="F28" s="46"/>
      <c r="G28" s="46"/>
      <c r="H28" s="46"/>
      <c r="I28" s="46"/>
      <c r="J28" s="46"/>
      <c r="K28" s="46">
        <f t="shared" ref="K28:K37" si="3">SUM(C28:J28)</f>
        <v>0</v>
      </c>
      <c r="L28" s="9">
        <f t="shared" ref="L28:L37" si="4">K28*100/24</f>
        <v>0</v>
      </c>
      <c r="M28" s="10" t="str">
        <f t="shared" ref="M28:M37" si="5">IF(L28&gt;=90,"ยอดเยี่ยม",IF(L28&gt;=80,"ดีเลิศ",IF(L28&gt;=70,"ดี",IF(L28&gt;=60,"ปานกลาง",IF(L28&lt;60,"กำลังพัฒนา")))))</f>
        <v>กำลังพัฒนา</v>
      </c>
    </row>
    <row r="29" spans="1:13" ht="18.75" customHeight="1" x14ac:dyDescent="0.55000000000000004">
      <c r="A29" s="46">
        <v>20</v>
      </c>
      <c r="B29" s="8" t="str">
        <f>ข้อมูลนักเรียน!B24</f>
        <v>เด็กหญิงกิตติมา  อ่วมกระโทก</v>
      </c>
      <c r="C29" s="46"/>
      <c r="D29" s="46"/>
      <c r="E29" s="46"/>
      <c r="F29" s="46"/>
      <c r="G29" s="46"/>
      <c r="H29" s="46"/>
      <c r="I29" s="46"/>
      <c r="J29" s="46"/>
      <c r="K29" s="46">
        <f t="shared" si="3"/>
        <v>0</v>
      </c>
      <c r="L29" s="9">
        <f t="shared" si="4"/>
        <v>0</v>
      </c>
      <c r="M29" s="10" t="str">
        <f t="shared" si="5"/>
        <v>กำลังพัฒนา</v>
      </c>
    </row>
    <row r="30" spans="1:13" ht="18.75" customHeight="1" x14ac:dyDescent="0.55000000000000004">
      <c r="A30" s="46">
        <v>21</v>
      </c>
      <c r="B30" s="8" t="str">
        <f>ข้อมูลนักเรียน!B25</f>
        <v>เด็กหญิงรัชนีวรรณ  ทองพินิจ</v>
      </c>
      <c r="C30" s="46"/>
      <c r="D30" s="46"/>
      <c r="E30" s="46"/>
      <c r="F30" s="46"/>
      <c r="G30" s="46"/>
      <c r="H30" s="46"/>
      <c r="I30" s="46"/>
      <c r="J30" s="46"/>
      <c r="K30" s="46">
        <f t="shared" si="3"/>
        <v>0</v>
      </c>
      <c r="L30" s="9">
        <f t="shared" si="4"/>
        <v>0</v>
      </c>
      <c r="M30" s="10" t="str">
        <f t="shared" si="5"/>
        <v>กำลังพัฒนา</v>
      </c>
    </row>
    <row r="31" spans="1:13" ht="18.75" customHeight="1" x14ac:dyDescent="0.55000000000000004">
      <c r="A31" s="46">
        <v>22</v>
      </c>
      <c r="B31" s="8" t="str">
        <f>ข้อมูลนักเรียน!B26</f>
        <v>เด็กหญิงสิรินทิพย์  ละอองธุมา</v>
      </c>
      <c r="C31" s="46"/>
      <c r="D31" s="46"/>
      <c r="E31" s="46"/>
      <c r="F31" s="46"/>
      <c r="G31" s="46"/>
      <c r="H31" s="46"/>
      <c r="I31" s="46"/>
      <c r="J31" s="46"/>
      <c r="K31" s="46">
        <f t="shared" si="3"/>
        <v>0</v>
      </c>
      <c r="L31" s="9">
        <f t="shared" si="4"/>
        <v>0</v>
      </c>
      <c r="M31" s="10" t="str">
        <f t="shared" si="5"/>
        <v>กำลังพัฒนา</v>
      </c>
    </row>
    <row r="32" spans="1:13" ht="18.75" customHeight="1" x14ac:dyDescent="0.55000000000000004">
      <c r="A32" s="46">
        <v>23</v>
      </c>
      <c r="B32" s="8" t="str">
        <f>ข้อมูลนักเรียน!B27</f>
        <v>เด็กชายนิติกร  จรทะผา</v>
      </c>
      <c r="C32" s="46"/>
      <c r="D32" s="46"/>
      <c r="E32" s="46"/>
      <c r="F32" s="46"/>
      <c r="G32" s="46"/>
      <c r="H32" s="46"/>
      <c r="I32" s="46"/>
      <c r="J32" s="46"/>
      <c r="K32" s="46">
        <f t="shared" si="3"/>
        <v>0</v>
      </c>
      <c r="L32" s="9">
        <f t="shared" si="4"/>
        <v>0</v>
      </c>
      <c r="M32" s="10" t="str">
        <f t="shared" si="5"/>
        <v>กำลังพัฒนา</v>
      </c>
    </row>
    <row r="33" spans="1:13" ht="18.75" customHeight="1" x14ac:dyDescent="0.55000000000000004">
      <c r="A33" s="46">
        <v>24</v>
      </c>
      <c r="B33" s="8" t="str">
        <f>ข้อมูลนักเรียน!B28</f>
        <v>เด็กชายชานนท์  เรือนเพชร</v>
      </c>
      <c r="C33" s="46"/>
      <c r="D33" s="46"/>
      <c r="E33" s="46"/>
      <c r="F33" s="46"/>
      <c r="G33" s="46"/>
      <c r="H33" s="46"/>
      <c r="I33" s="46"/>
      <c r="J33" s="46"/>
      <c r="K33" s="46">
        <f t="shared" si="3"/>
        <v>0</v>
      </c>
      <c r="L33" s="9">
        <f t="shared" si="4"/>
        <v>0</v>
      </c>
      <c r="M33" s="10" t="str">
        <f t="shared" si="5"/>
        <v>กำลังพัฒนา</v>
      </c>
    </row>
    <row r="34" spans="1:13" ht="18.75" customHeight="1" x14ac:dyDescent="0.55000000000000004">
      <c r="A34" s="46">
        <v>25</v>
      </c>
      <c r="B34" s="8" t="str">
        <f>ข้อมูลนักเรียน!B29</f>
        <v>เด็กชายพชรพล  งามสำโรง</v>
      </c>
      <c r="C34" s="46"/>
      <c r="D34" s="46"/>
      <c r="E34" s="46"/>
      <c r="F34" s="46"/>
      <c r="G34" s="46"/>
      <c r="H34" s="46"/>
      <c r="I34" s="46"/>
      <c r="J34" s="46"/>
      <c r="K34" s="46">
        <f t="shared" si="3"/>
        <v>0</v>
      </c>
      <c r="L34" s="9">
        <f t="shared" si="4"/>
        <v>0</v>
      </c>
      <c r="M34" s="10" t="str">
        <f t="shared" si="5"/>
        <v>กำลังพัฒนา</v>
      </c>
    </row>
    <row r="35" spans="1:13" ht="18.75" customHeight="1" x14ac:dyDescent="0.55000000000000004">
      <c r="A35" s="46">
        <v>26</v>
      </c>
      <c r="B35" s="8" t="str">
        <f>ข้อมูลนักเรียน!B30</f>
        <v>เด็กชายธีรศิลป์  ตรีเมฆ</v>
      </c>
      <c r="C35" s="7"/>
      <c r="D35" s="7"/>
      <c r="E35" s="46"/>
      <c r="F35" s="46"/>
      <c r="G35" s="46"/>
      <c r="H35" s="7"/>
      <c r="I35" s="7"/>
      <c r="J35" s="7"/>
      <c r="K35" s="7">
        <f t="shared" si="3"/>
        <v>0</v>
      </c>
      <c r="L35" s="9">
        <f t="shared" si="4"/>
        <v>0</v>
      </c>
      <c r="M35" s="10" t="str">
        <f t="shared" si="5"/>
        <v>กำลังพัฒนา</v>
      </c>
    </row>
    <row r="36" spans="1:13" ht="18.75" customHeight="1" x14ac:dyDescent="0.55000000000000004">
      <c r="A36" s="46">
        <v>27</v>
      </c>
      <c r="B36" s="8" t="str">
        <f>ข้อมูลนักเรียน!B31</f>
        <v>เด็กชายภาณุวิชญ์  งามสูงเนิน</v>
      </c>
      <c r="C36" s="7"/>
      <c r="D36" s="7"/>
      <c r="E36" s="46"/>
      <c r="F36" s="46"/>
      <c r="G36" s="46"/>
      <c r="H36" s="7"/>
      <c r="I36" s="7"/>
      <c r="J36" s="7"/>
      <c r="K36" s="7">
        <f t="shared" si="3"/>
        <v>0</v>
      </c>
      <c r="L36" s="9">
        <f t="shared" si="4"/>
        <v>0</v>
      </c>
      <c r="M36" s="10" t="str">
        <f t="shared" si="5"/>
        <v>กำลังพัฒนา</v>
      </c>
    </row>
    <row r="37" spans="1:13" ht="18.75" customHeight="1" x14ac:dyDescent="0.55000000000000004">
      <c r="A37" s="46">
        <v>28</v>
      </c>
      <c r="B37" s="8" t="str">
        <f>ข้อมูลนักเรียน!B32</f>
        <v>เด็กหญิงพัชราพรรณ  มูลหาร</v>
      </c>
      <c r="C37" s="8"/>
      <c r="D37" s="8"/>
      <c r="E37" s="8"/>
      <c r="F37" s="8"/>
      <c r="G37" s="8"/>
      <c r="H37" s="8"/>
      <c r="I37" s="8"/>
      <c r="J37" s="8"/>
      <c r="K37" s="7">
        <f t="shared" si="3"/>
        <v>0</v>
      </c>
      <c r="L37" s="9">
        <f t="shared" si="4"/>
        <v>0</v>
      </c>
      <c r="M37" s="10" t="str">
        <f t="shared" si="5"/>
        <v>กำลังพัฒนา</v>
      </c>
    </row>
    <row r="38" spans="1:13" ht="18.75" customHeight="1" x14ac:dyDescent="0.55000000000000004">
      <c r="A38" s="46">
        <v>29</v>
      </c>
      <c r="B38" s="8" t="str">
        <f>ข้อมูลนักเรียน!B32</f>
        <v>เด็กหญิงพัชราพรรณ  มูลหาร</v>
      </c>
      <c r="C38" s="8"/>
      <c r="D38" s="8"/>
      <c r="E38" s="8"/>
      <c r="F38" s="8"/>
      <c r="G38" s="8"/>
      <c r="H38" s="8"/>
      <c r="I38" s="8"/>
      <c r="J38" s="8"/>
      <c r="K38" s="7">
        <f t="shared" si="2"/>
        <v>0</v>
      </c>
      <c r="L38" s="9">
        <f t="shared" si="0"/>
        <v>0</v>
      </c>
      <c r="M38" s="10" t="str">
        <f t="shared" si="1"/>
        <v>กำลังพัฒนา</v>
      </c>
    </row>
    <row r="39" spans="1:13" ht="18.75" customHeight="1" x14ac:dyDescent="0.55000000000000004">
      <c r="A39" s="46">
        <v>30</v>
      </c>
      <c r="B39" s="8" t="str">
        <f>ข้อมูลนักเรียน!B33</f>
        <v>เด็กหญิงจิรนันท์  รวบกระโทก</v>
      </c>
      <c r="C39" s="8"/>
      <c r="D39" s="8"/>
      <c r="E39" s="8"/>
      <c r="F39" s="8"/>
      <c r="G39" s="8"/>
      <c r="H39" s="8"/>
      <c r="I39" s="8"/>
      <c r="J39" s="8"/>
      <c r="K39" s="7">
        <f t="shared" si="2"/>
        <v>0</v>
      </c>
      <c r="L39" s="9">
        <f t="shared" si="0"/>
        <v>0</v>
      </c>
      <c r="M39" s="10" t="str">
        <f t="shared" si="1"/>
        <v>กำลังพัฒนา</v>
      </c>
    </row>
    <row r="40" spans="1:13" ht="18.75" customHeight="1" x14ac:dyDescent="0.55000000000000004">
      <c r="A40" s="46">
        <v>31</v>
      </c>
      <c r="B40" s="8" t="str">
        <f>ข้อมูลนักเรียน!B34</f>
        <v>เด็กหญิงธิติมา  ด่านกระโทก</v>
      </c>
      <c r="C40" s="8"/>
      <c r="D40" s="8"/>
      <c r="E40" s="8"/>
      <c r="F40" s="8"/>
      <c r="G40" s="8"/>
      <c r="H40" s="8"/>
      <c r="I40" s="8"/>
      <c r="J40" s="8"/>
      <c r="K40" s="7">
        <f t="shared" si="2"/>
        <v>0</v>
      </c>
      <c r="L40" s="9">
        <f t="shared" si="0"/>
        <v>0</v>
      </c>
      <c r="M40" s="10" t="str">
        <f t="shared" si="1"/>
        <v>กำลังพัฒนา</v>
      </c>
    </row>
    <row r="41" spans="1:13" ht="18.75" customHeight="1" x14ac:dyDescent="0.55000000000000004">
      <c r="A41" s="46">
        <v>32</v>
      </c>
      <c r="B41" s="8" t="str">
        <f>ข้อมูลนักเรียน!B36</f>
        <v>เด็กหญิง</v>
      </c>
      <c r="C41" s="8"/>
      <c r="D41" s="8"/>
      <c r="E41" s="8"/>
      <c r="F41" s="8"/>
      <c r="G41" s="8"/>
      <c r="H41" s="8"/>
      <c r="I41" s="8"/>
      <c r="J41" s="8"/>
      <c r="K41" s="7">
        <f t="shared" si="2"/>
        <v>0</v>
      </c>
      <c r="L41" s="9">
        <f t="shared" si="0"/>
        <v>0</v>
      </c>
      <c r="M41" s="10" t="str">
        <f t="shared" si="1"/>
        <v>กำลังพัฒนา</v>
      </c>
    </row>
    <row r="42" spans="1:13" ht="19.5" customHeight="1" x14ac:dyDescent="0.55000000000000004">
      <c r="A42" s="108" t="s">
        <v>15</v>
      </c>
      <c r="B42" s="109"/>
      <c r="C42" s="28">
        <f>SUM(C10:C41)</f>
        <v>4.75</v>
      </c>
      <c r="D42" s="28">
        <f t="shared" ref="D42:J42" si="6">SUM(D10:D41)</f>
        <v>5.1400000000000006</v>
      </c>
      <c r="E42" s="28">
        <f t="shared" si="6"/>
        <v>5.8</v>
      </c>
      <c r="F42" s="28">
        <f t="shared" si="6"/>
        <v>4.55</v>
      </c>
      <c r="G42" s="28">
        <f t="shared" si="6"/>
        <v>5</v>
      </c>
      <c r="H42" s="28">
        <f t="shared" si="6"/>
        <v>5</v>
      </c>
      <c r="I42" s="28">
        <f t="shared" si="6"/>
        <v>6</v>
      </c>
      <c r="J42" s="28">
        <f t="shared" si="6"/>
        <v>6</v>
      </c>
      <c r="K42" s="28">
        <f t="shared" ref="K42" si="7">SUM(K10:K41)</f>
        <v>42.24</v>
      </c>
      <c r="L42" s="29">
        <f t="shared" ref="L42" si="8">SUM(L10:L41)</f>
        <v>176</v>
      </c>
      <c r="M42" s="30"/>
    </row>
    <row r="43" spans="1:13" ht="19.5" customHeight="1" x14ac:dyDescent="0.55000000000000004">
      <c r="A43" s="108" t="s">
        <v>16</v>
      </c>
      <c r="B43" s="109"/>
      <c r="C43" s="29">
        <f>AVERAGE(C10:C41)</f>
        <v>2.375</v>
      </c>
      <c r="D43" s="29">
        <f t="shared" ref="D43:I43" si="9">AVERAGE(D10:D41)</f>
        <v>2.5700000000000003</v>
      </c>
      <c r="E43" s="29">
        <f t="shared" si="9"/>
        <v>2.9</v>
      </c>
      <c r="F43" s="29">
        <f t="shared" si="9"/>
        <v>2.2749999999999999</v>
      </c>
      <c r="G43" s="29">
        <f t="shared" si="9"/>
        <v>2.5</v>
      </c>
      <c r="H43" s="29">
        <f t="shared" si="9"/>
        <v>2.5</v>
      </c>
      <c r="I43" s="29">
        <f t="shared" si="9"/>
        <v>3</v>
      </c>
      <c r="J43" s="29">
        <f t="shared" ref="J43:K43" si="10">AVERAGE(J10:J41)</f>
        <v>3</v>
      </c>
      <c r="K43" s="29">
        <f t="shared" si="10"/>
        <v>1.32</v>
      </c>
      <c r="L43" s="29">
        <f>AVERAGE(L10:L41)</f>
        <v>5.5</v>
      </c>
      <c r="M43" s="32" t="str">
        <f t="shared" si="1"/>
        <v>กำลังพัฒนา</v>
      </c>
    </row>
    <row r="44" spans="1:13" ht="17.25" customHeight="1" x14ac:dyDescent="0.55000000000000004"/>
    <row r="45" spans="1:13" x14ac:dyDescent="0.55000000000000004">
      <c r="B45" s="107" t="s">
        <v>97</v>
      </c>
      <c r="C45" s="107"/>
      <c r="D45" s="107"/>
      <c r="E45" s="107"/>
      <c r="F45" s="107"/>
      <c r="G45" s="107"/>
      <c r="H45" s="107"/>
      <c r="I45" s="107" t="s">
        <v>97</v>
      </c>
      <c r="J45" s="107"/>
      <c r="K45" s="107"/>
      <c r="L45" s="107"/>
      <c r="M45" s="5"/>
    </row>
    <row r="46" spans="1:13" x14ac:dyDescent="0.55000000000000004">
      <c r="B46" s="107" t="str">
        <f>ข้อมูลพื้นฐาน!D6</f>
        <v>(นางสาวกรรณิการ์  ไร่กระโทก)</v>
      </c>
      <c r="C46" s="107"/>
      <c r="D46" s="107"/>
      <c r="E46" s="107"/>
      <c r="F46" s="107"/>
      <c r="G46" s="107"/>
      <c r="H46" s="107"/>
      <c r="I46" s="107" t="str">
        <f>ข้อมูลพื้นฐาน!D8</f>
        <v>(นายสุนันท์  จงใจกลาง)</v>
      </c>
      <c r="J46" s="107"/>
      <c r="K46" s="107"/>
      <c r="L46" s="107"/>
    </row>
    <row r="47" spans="1:13" x14ac:dyDescent="0.55000000000000004">
      <c r="B47" s="107" t="s">
        <v>87</v>
      </c>
      <c r="C47" s="107"/>
      <c r="D47" s="107"/>
      <c r="E47" s="107"/>
      <c r="F47" s="107"/>
      <c r="G47" s="107"/>
      <c r="H47" s="107"/>
      <c r="I47" s="107" t="s">
        <v>94</v>
      </c>
      <c r="J47" s="107"/>
      <c r="K47" s="107"/>
      <c r="L47" s="107"/>
    </row>
  </sheetData>
  <mergeCells count="27">
    <mergeCell ref="A42:B42"/>
    <mergeCell ref="A43:B43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  <mergeCell ref="B45:H45"/>
    <mergeCell ref="B46:H46"/>
    <mergeCell ref="B47:H47"/>
    <mergeCell ref="I45:L45"/>
    <mergeCell ref="I46:L46"/>
    <mergeCell ref="I47:L47"/>
    <mergeCell ref="K8:K9"/>
    <mergeCell ref="A1:M1"/>
    <mergeCell ref="A3:L3"/>
    <mergeCell ref="A4:L4"/>
    <mergeCell ref="A5:M5"/>
    <mergeCell ref="A6:M6"/>
    <mergeCell ref="L8:L9"/>
    <mergeCell ref="A2:M2"/>
    <mergeCell ref="M8:M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7"/>
  <sheetViews>
    <sheetView view="pageBreakPreview" topLeftCell="A24" zoomScale="80" zoomScaleNormal="100" zoomScaleSheetLayoutView="80" workbookViewId="0">
      <selection activeCell="B28" sqref="B28:J36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3"/>
      <c r="L1" s="3"/>
    </row>
    <row r="2" spans="1:12" ht="20.2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04"/>
      <c r="H2" s="104"/>
      <c r="I2" s="104"/>
      <c r="J2" s="104"/>
      <c r="K2" s="3"/>
      <c r="L2" s="3"/>
    </row>
    <row r="3" spans="1:12" ht="19.5" customHeight="1" x14ac:dyDescent="0.55000000000000004">
      <c r="A3" s="110" t="s">
        <v>4</v>
      </c>
      <c r="B3" s="110"/>
      <c r="C3" s="110"/>
      <c r="D3" s="110"/>
      <c r="E3" s="110"/>
      <c r="F3" s="110"/>
      <c r="G3" s="110"/>
      <c r="H3" s="110"/>
      <c r="I3" s="110"/>
      <c r="J3" s="4"/>
      <c r="K3" s="4"/>
      <c r="L3" s="4"/>
    </row>
    <row r="4" spans="1:12" ht="19.5" customHeight="1" x14ac:dyDescent="0.55000000000000004">
      <c r="A4" s="111" t="s">
        <v>25</v>
      </c>
      <c r="B4" s="111"/>
      <c r="C4" s="111"/>
      <c r="D4" s="111"/>
      <c r="E4" s="111"/>
      <c r="F4" s="111"/>
      <c r="G4" s="111"/>
      <c r="H4" s="111"/>
      <c r="I4" s="111"/>
      <c r="J4" s="5"/>
      <c r="K4" s="5"/>
      <c r="L4" s="5"/>
    </row>
    <row r="5" spans="1:12" ht="19.5" customHeight="1" x14ac:dyDescent="0.55000000000000004">
      <c r="A5" s="111" t="s">
        <v>27</v>
      </c>
      <c r="B5" s="111"/>
      <c r="C5" s="111"/>
      <c r="D5" s="111"/>
      <c r="E5" s="111"/>
      <c r="F5" s="111"/>
      <c r="G5" s="111"/>
      <c r="H5" s="111"/>
      <c r="I5" s="111"/>
      <c r="J5" s="111"/>
      <c r="K5" s="5"/>
      <c r="L5" s="5"/>
    </row>
    <row r="6" spans="1:12" ht="21" customHeight="1" x14ac:dyDescent="0.55000000000000004">
      <c r="A6" s="112" t="s">
        <v>298</v>
      </c>
      <c r="B6" s="112"/>
      <c r="C6" s="112"/>
      <c r="D6" s="112"/>
      <c r="E6" s="112"/>
      <c r="F6" s="112"/>
      <c r="G6" s="112"/>
      <c r="H6" s="112"/>
      <c r="I6" s="112"/>
      <c r="J6" s="112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17" t="s">
        <v>7</v>
      </c>
      <c r="B8" s="117" t="s">
        <v>8</v>
      </c>
      <c r="C8" s="129" t="s">
        <v>239</v>
      </c>
      <c r="D8" s="129" t="s">
        <v>240</v>
      </c>
      <c r="E8" s="129" t="s">
        <v>241</v>
      </c>
      <c r="F8" s="129" t="s">
        <v>242</v>
      </c>
      <c r="G8" s="129" t="s">
        <v>243</v>
      </c>
      <c r="H8" s="120" t="s">
        <v>124</v>
      </c>
      <c r="I8" s="120" t="s">
        <v>11</v>
      </c>
      <c r="J8" s="117" t="s">
        <v>12</v>
      </c>
    </row>
    <row r="9" spans="1:12" ht="108.75" customHeight="1" x14ac:dyDescent="0.55000000000000004">
      <c r="A9" s="118"/>
      <c r="B9" s="118"/>
      <c r="C9" s="130"/>
      <c r="D9" s="130"/>
      <c r="E9" s="130"/>
      <c r="F9" s="130"/>
      <c r="G9" s="130"/>
      <c r="H9" s="121"/>
      <c r="I9" s="121"/>
      <c r="J9" s="118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เด็กชายธนดล  เริญรัมย์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41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เด็กชายธนเดช  เริญรัมย์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41" si="1">H11*100/15</f>
        <v>66.666666666666671</v>
      </c>
      <c r="J11" s="10" t="str">
        <f t="shared" ref="J11:J43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เด็กชายอนุกานต์  ศรีวรสาร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เด็กชายภัทรดนัย  ชำนาญกิจ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เด็กชายต้นกล้า  ตรีเมฆ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เด็กชายพีรภัทร  แก้วเพชร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เด็กหญิงไวโอลีน  นารีรัมย์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เด็กชายอดิศร  หนูแก้ว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เด็กหญิงณิชานันท์  ชัยสุวรรณ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เด็กชายอัตภรณ์  เชื้อชาติ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เด็กชายศิริชัย  วนเชียงราก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เด็กชายกวิน  เลี่ยมกระโทก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เด็กชายกรวิชญ์  โอกระโทก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เด็กชายอดิศร  โนรีราช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เด็กชายสรวิชญ์  ยากระโทก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เด็กชายนันทพงศ์  พลอยกระโทก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เด็กหญิงธนาภา  ฉันกระโทก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เด็กหญิงพิมพ์รตี  แซ่ปึง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46">
        <v>19</v>
      </c>
      <c r="B28" s="8" t="str">
        <f>ข้อมูลนักเรียน!B23</f>
        <v>เด็กหญิงวันวิสา  ศรีวงษา</v>
      </c>
      <c r="C28" s="46"/>
      <c r="D28" s="46"/>
      <c r="E28" s="46"/>
      <c r="F28" s="46"/>
      <c r="G28" s="46"/>
      <c r="H28" s="46">
        <f t="shared" ref="H28:H36" si="3">SUM(C28:G28)</f>
        <v>0</v>
      </c>
      <c r="I28" s="9">
        <f t="shared" ref="I28:I36" si="4">H28*100/15</f>
        <v>0</v>
      </c>
      <c r="J28" s="10" t="str">
        <f t="shared" ref="J28:J36" si="5">IF(I28&gt;=90,"ยอดเยี่ยม",IF(I28&gt;=80,"ดีเลิศ",IF(I28&gt;=70,"ดี",IF(I28&gt;=60,"ปานกลาง",IF(I28&lt;60,"กำลังพัฒนา")))))</f>
        <v>กำลังพัฒนา</v>
      </c>
    </row>
    <row r="29" spans="1:10" ht="18.75" customHeight="1" x14ac:dyDescent="0.55000000000000004">
      <c r="A29" s="46">
        <v>20</v>
      </c>
      <c r="B29" s="8" t="str">
        <f>ข้อมูลนักเรียน!B24</f>
        <v>เด็กหญิงกิตติมา  อ่วมกระโทก</v>
      </c>
      <c r="C29" s="46"/>
      <c r="D29" s="46"/>
      <c r="E29" s="46"/>
      <c r="F29" s="46"/>
      <c r="G29" s="46"/>
      <c r="H29" s="46">
        <f t="shared" si="3"/>
        <v>0</v>
      </c>
      <c r="I29" s="9">
        <f t="shared" si="4"/>
        <v>0</v>
      </c>
      <c r="J29" s="10" t="str">
        <f t="shared" si="5"/>
        <v>กำลังพัฒนา</v>
      </c>
    </row>
    <row r="30" spans="1:10" ht="18.75" customHeight="1" x14ac:dyDescent="0.55000000000000004">
      <c r="A30" s="46">
        <v>21</v>
      </c>
      <c r="B30" s="8" t="str">
        <f>ข้อมูลนักเรียน!B25</f>
        <v>เด็กหญิงรัชนีวรรณ  ทองพินิจ</v>
      </c>
      <c r="C30" s="46"/>
      <c r="D30" s="46"/>
      <c r="E30" s="46"/>
      <c r="F30" s="46"/>
      <c r="G30" s="46"/>
      <c r="H30" s="46">
        <f t="shared" si="3"/>
        <v>0</v>
      </c>
      <c r="I30" s="9">
        <f t="shared" si="4"/>
        <v>0</v>
      </c>
      <c r="J30" s="10" t="str">
        <f t="shared" si="5"/>
        <v>กำลังพัฒนา</v>
      </c>
    </row>
    <row r="31" spans="1:10" ht="18.75" customHeight="1" x14ac:dyDescent="0.55000000000000004">
      <c r="A31" s="46">
        <v>22</v>
      </c>
      <c r="B31" s="8" t="str">
        <f>ข้อมูลนักเรียน!B26</f>
        <v>เด็กหญิงสิรินทิพย์  ละอองธุมา</v>
      </c>
      <c r="C31" s="46"/>
      <c r="D31" s="46"/>
      <c r="E31" s="46"/>
      <c r="F31" s="46"/>
      <c r="G31" s="46"/>
      <c r="H31" s="46">
        <f t="shared" si="3"/>
        <v>0</v>
      </c>
      <c r="I31" s="9">
        <f t="shared" si="4"/>
        <v>0</v>
      </c>
      <c r="J31" s="10" t="str">
        <f t="shared" si="5"/>
        <v>กำลังพัฒนา</v>
      </c>
    </row>
    <row r="32" spans="1:10" ht="18.75" customHeight="1" x14ac:dyDescent="0.55000000000000004">
      <c r="A32" s="46">
        <v>23</v>
      </c>
      <c r="B32" s="8" t="str">
        <f>ข้อมูลนักเรียน!B27</f>
        <v>เด็กชายนิติกร  จรทะผา</v>
      </c>
      <c r="C32" s="46"/>
      <c r="D32" s="46"/>
      <c r="E32" s="46"/>
      <c r="F32" s="46"/>
      <c r="G32" s="46"/>
      <c r="H32" s="46">
        <f t="shared" si="3"/>
        <v>0</v>
      </c>
      <c r="I32" s="9">
        <f t="shared" si="4"/>
        <v>0</v>
      </c>
      <c r="J32" s="10" t="str">
        <f t="shared" si="5"/>
        <v>กำลังพัฒนา</v>
      </c>
    </row>
    <row r="33" spans="1:10" ht="18.75" customHeight="1" x14ac:dyDescent="0.55000000000000004">
      <c r="A33" s="46">
        <v>24</v>
      </c>
      <c r="B33" s="8" t="str">
        <f>ข้อมูลนักเรียน!B28</f>
        <v>เด็กชายชานนท์  เรือนเพชร</v>
      </c>
      <c r="C33" s="46"/>
      <c r="D33" s="46"/>
      <c r="E33" s="46"/>
      <c r="F33" s="46"/>
      <c r="G33" s="46"/>
      <c r="H33" s="46">
        <f t="shared" si="3"/>
        <v>0</v>
      </c>
      <c r="I33" s="9">
        <f t="shared" si="4"/>
        <v>0</v>
      </c>
      <c r="J33" s="10" t="str">
        <f t="shared" si="5"/>
        <v>กำลังพัฒนา</v>
      </c>
    </row>
    <row r="34" spans="1:10" ht="18.75" customHeight="1" x14ac:dyDescent="0.55000000000000004">
      <c r="A34" s="46">
        <v>25</v>
      </c>
      <c r="B34" s="8" t="str">
        <f>ข้อมูลนักเรียน!B29</f>
        <v>เด็กชายพชรพล  งามสำโรง</v>
      </c>
      <c r="C34" s="46"/>
      <c r="D34" s="46"/>
      <c r="E34" s="46"/>
      <c r="F34" s="46"/>
      <c r="G34" s="46"/>
      <c r="H34" s="46">
        <f t="shared" si="3"/>
        <v>0</v>
      </c>
      <c r="I34" s="9">
        <f t="shared" si="4"/>
        <v>0</v>
      </c>
      <c r="J34" s="10" t="str">
        <f t="shared" si="5"/>
        <v>กำลังพัฒนา</v>
      </c>
    </row>
    <row r="35" spans="1:10" ht="18.75" customHeight="1" x14ac:dyDescent="0.55000000000000004">
      <c r="A35" s="46">
        <v>26</v>
      </c>
      <c r="B35" s="8" t="str">
        <f>ข้อมูลนักเรียน!B30</f>
        <v>เด็กชายธีรศิลป์  ตรีเมฆ</v>
      </c>
      <c r="C35" s="7"/>
      <c r="D35" s="7"/>
      <c r="E35" s="46"/>
      <c r="F35" s="46"/>
      <c r="G35" s="7"/>
      <c r="H35" s="7">
        <f t="shared" si="3"/>
        <v>0</v>
      </c>
      <c r="I35" s="9">
        <f t="shared" si="4"/>
        <v>0</v>
      </c>
      <c r="J35" s="10" t="str">
        <f t="shared" si="5"/>
        <v>กำลังพัฒนา</v>
      </c>
    </row>
    <row r="36" spans="1:10" ht="18.75" customHeight="1" x14ac:dyDescent="0.55000000000000004">
      <c r="A36" s="46">
        <v>27</v>
      </c>
      <c r="B36" s="8" t="str">
        <f>ข้อมูลนักเรียน!B31</f>
        <v>เด็กชายภาณุวิชญ์  งามสูงเนิน</v>
      </c>
      <c r="C36" s="7"/>
      <c r="D36" s="7"/>
      <c r="E36" s="46"/>
      <c r="F36" s="46"/>
      <c r="G36" s="7"/>
      <c r="H36" s="7">
        <f t="shared" si="3"/>
        <v>0</v>
      </c>
      <c r="I36" s="9">
        <f t="shared" si="4"/>
        <v>0</v>
      </c>
      <c r="J36" s="10" t="str">
        <f t="shared" si="5"/>
        <v>กำลังพัฒนา</v>
      </c>
    </row>
    <row r="37" spans="1:10" ht="18.75" customHeight="1" x14ac:dyDescent="0.55000000000000004">
      <c r="A37" s="46">
        <v>28</v>
      </c>
      <c r="B37" s="8" t="str">
        <f>ข้อมูลนักเรียน!B31</f>
        <v>เด็กชายภาณุวิชญ์  งามสูงเนิน</v>
      </c>
      <c r="C37" s="8"/>
      <c r="D37" s="8"/>
      <c r="E37" s="8"/>
      <c r="F37" s="8"/>
      <c r="G37" s="8"/>
      <c r="H37" s="7">
        <f t="shared" si="0"/>
        <v>0</v>
      </c>
      <c r="I37" s="9">
        <f t="shared" si="1"/>
        <v>0</v>
      </c>
      <c r="J37" s="10" t="str">
        <f t="shared" si="2"/>
        <v>กำลังพัฒนา</v>
      </c>
    </row>
    <row r="38" spans="1:10" ht="18.75" customHeight="1" x14ac:dyDescent="0.55000000000000004">
      <c r="A38" s="46">
        <v>29</v>
      </c>
      <c r="B38" s="8" t="str">
        <f>ข้อมูลนักเรียน!B32</f>
        <v>เด็กหญิงพัชราพรรณ  มูลหาร</v>
      </c>
      <c r="C38" s="8"/>
      <c r="D38" s="8"/>
      <c r="E38" s="8"/>
      <c r="F38" s="8"/>
      <c r="G38" s="8"/>
      <c r="H38" s="7">
        <f t="shared" si="0"/>
        <v>0</v>
      </c>
      <c r="I38" s="9">
        <f t="shared" si="1"/>
        <v>0</v>
      </c>
      <c r="J38" s="10" t="str">
        <f t="shared" si="2"/>
        <v>กำลังพัฒนา</v>
      </c>
    </row>
    <row r="39" spans="1:10" ht="18.75" customHeight="1" x14ac:dyDescent="0.55000000000000004">
      <c r="A39" s="46">
        <v>30</v>
      </c>
      <c r="B39" s="8" t="str">
        <f>ข้อมูลนักเรียน!B33</f>
        <v>เด็กหญิงจิรนันท์  รวบกระโทก</v>
      </c>
      <c r="C39" s="8"/>
      <c r="D39" s="8"/>
      <c r="E39" s="8"/>
      <c r="F39" s="8"/>
      <c r="G39" s="8"/>
      <c r="H39" s="7">
        <f t="shared" si="0"/>
        <v>0</v>
      </c>
      <c r="I39" s="9">
        <f t="shared" si="1"/>
        <v>0</v>
      </c>
      <c r="J39" s="10" t="str">
        <f t="shared" si="2"/>
        <v>กำลังพัฒนา</v>
      </c>
    </row>
    <row r="40" spans="1:10" ht="18.75" customHeight="1" x14ac:dyDescent="0.55000000000000004">
      <c r="A40" s="46">
        <v>31</v>
      </c>
      <c r="B40" s="8" t="str">
        <f>ข้อมูลนักเรียน!B34</f>
        <v>เด็กหญิงธิติมา  ด่านกระโทก</v>
      </c>
      <c r="C40" s="8"/>
      <c r="D40" s="8"/>
      <c r="E40" s="8"/>
      <c r="F40" s="8"/>
      <c r="G40" s="8"/>
      <c r="H40" s="7">
        <f t="shared" si="0"/>
        <v>0</v>
      </c>
      <c r="I40" s="9">
        <f t="shared" si="1"/>
        <v>0</v>
      </c>
      <c r="J40" s="10" t="str">
        <f t="shared" si="2"/>
        <v>กำลังพัฒนา</v>
      </c>
    </row>
    <row r="41" spans="1:10" ht="18.75" customHeight="1" x14ac:dyDescent="0.55000000000000004">
      <c r="A41" s="46">
        <v>32</v>
      </c>
      <c r="B41" s="8" t="str">
        <f>ข้อมูลนักเรียน!B36</f>
        <v>เด็กหญิง</v>
      </c>
      <c r="C41" s="8"/>
      <c r="D41" s="8"/>
      <c r="E41" s="8"/>
      <c r="F41" s="8"/>
      <c r="G41" s="8"/>
      <c r="H41" s="7">
        <f t="shared" si="0"/>
        <v>0</v>
      </c>
      <c r="I41" s="9">
        <f t="shared" si="1"/>
        <v>0</v>
      </c>
      <c r="J41" s="10" t="str">
        <f t="shared" si="2"/>
        <v>กำลังพัฒนา</v>
      </c>
    </row>
    <row r="42" spans="1:10" ht="19.5" customHeight="1" x14ac:dyDescent="0.55000000000000004">
      <c r="A42" s="108" t="s">
        <v>15</v>
      </c>
      <c r="B42" s="109"/>
      <c r="C42" s="28">
        <f>SUM(C10:C41)</f>
        <v>7</v>
      </c>
      <c r="D42" s="28">
        <f t="shared" ref="D42:G42" si="6">SUM(D10:D41)</f>
        <v>7</v>
      </c>
      <c r="E42" s="28">
        <f t="shared" si="6"/>
        <v>8</v>
      </c>
      <c r="F42" s="28">
        <f t="shared" si="6"/>
        <v>8</v>
      </c>
      <c r="G42" s="28">
        <f t="shared" si="6"/>
        <v>8</v>
      </c>
      <c r="H42" s="28">
        <f t="shared" ref="H42:I42" si="7">SUM(H10:H41)</f>
        <v>38</v>
      </c>
      <c r="I42" s="29">
        <f t="shared" si="7"/>
        <v>253.33333333333337</v>
      </c>
      <c r="J42" s="30"/>
    </row>
    <row r="43" spans="1:10" ht="19.5" customHeight="1" x14ac:dyDescent="0.55000000000000004">
      <c r="A43" s="108" t="s">
        <v>16</v>
      </c>
      <c r="B43" s="109"/>
      <c r="C43" s="29">
        <f>AVERAGE(C10:C41)</f>
        <v>2.3333333333333335</v>
      </c>
      <c r="D43" s="29">
        <f t="shared" ref="D43:G43" si="8">AVERAGE(D10:D41)</f>
        <v>2.3333333333333335</v>
      </c>
      <c r="E43" s="29">
        <f t="shared" si="8"/>
        <v>2.6666666666666665</v>
      </c>
      <c r="F43" s="29">
        <f t="shared" si="8"/>
        <v>2.6666666666666665</v>
      </c>
      <c r="G43" s="29">
        <f t="shared" si="8"/>
        <v>2.6666666666666665</v>
      </c>
      <c r="H43" s="31">
        <f t="shared" ref="H43" si="9">AVERAGE(H10:H41)</f>
        <v>1.1875</v>
      </c>
      <c r="I43" s="29">
        <f>AVERAGE(I10:I41)</f>
        <v>7.9166666666666679</v>
      </c>
      <c r="J43" s="32" t="str">
        <f t="shared" si="2"/>
        <v>กำลังพัฒนา</v>
      </c>
    </row>
    <row r="45" spans="1:10" x14ac:dyDescent="0.55000000000000004">
      <c r="B45" s="107" t="s">
        <v>97</v>
      </c>
      <c r="C45" s="107"/>
      <c r="D45" s="107"/>
      <c r="E45" s="82"/>
      <c r="F45" s="82"/>
      <c r="G45" s="107" t="s">
        <v>97</v>
      </c>
      <c r="H45" s="107"/>
      <c r="I45" s="107"/>
      <c r="J45" s="107"/>
    </row>
    <row r="46" spans="1:10" x14ac:dyDescent="0.55000000000000004">
      <c r="B46" s="107" t="str">
        <f>ข้อมูลพื้นฐาน!D6</f>
        <v>(นางสาวกรรณิการ์  ไร่กระโทก)</v>
      </c>
      <c r="C46" s="107"/>
      <c r="D46" s="107"/>
      <c r="E46" s="82"/>
      <c r="F46" s="82"/>
      <c r="G46" s="107" t="str">
        <f>ข้อมูลพื้นฐาน!D8</f>
        <v>(นายสุนันท์  จงใจกลาง)</v>
      </c>
      <c r="H46" s="107"/>
      <c r="I46" s="107"/>
      <c r="J46" s="107"/>
    </row>
    <row r="47" spans="1:10" x14ac:dyDescent="0.55000000000000004">
      <c r="B47" s="107" t="s">
        <v>87</v>
      </c>
      <c r="C47" s="107"/>
      <c r="D47" s="107"/>
      <c r="E47" s="82"/>
      <c r="F47" s="82"/>
      <c r="G47" s="107" t="s">
        <v>94</v>
      </c>
      <c r="H47" s="107"/>
      <c r="I47" s="107"/>
      <c r="J47" s="107"/>
    </row>
  </sheetData>
  <mergeCells count="24">
    <mergeCell ref="B45:D45"/>
    <mergeCell ref="B46:D46"/>
    <mergeCell ref="B47:D47"/>
    <mergeCell ref="G45:J45"/>
    <mergeCell ref="G46:J46"/>
    <mergeCell ref="G47:J47"/>
    <mergeCell ref="H8:H9"/>
    <mergeCell ref="I8:I9"/>
    <mergeCell ref="J8:J9"/>
    <mergeCell ref="A42:B42"/>
    <mergeCell ref="A43:B43"/>
    <mergeCell ref="A8:A9"/>
    <mergeCell ref="B8:B9"/>
    <mergeCell ref="C8:C9"/>
    <mergeCell ref="D8:D9"/>
    <mergeCell ref="G8:G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7"/>
  <sheetViews>
    <sheetView topLeftCell="A27" workbookViewId="0">
      <selection activeCell="B37" sqref="B37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3"/>
      <c r="L1" s="3"/>
    </row>
    <row r="2" spans="1:12" ht="20.2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04"/>
      <c r="H2" s="104"/>
      <c r="I2" s="104"/>
      <c r="J2" s="104"/>
      <c r="K2" s="3"/>
      <c r="L2" s="3"/>
    </row>
    <row r="3" spans="1:12" ht="19.5" customHeight="1" x14ac:dyDescent="0.55000000000000004">
      <c r="A3" s="110" t="s">
        <v>4</v>
      </c>
      <c r="B3" s="110"/>
      <c r="C3" s="110"/>
      <c r="D3" s="110"/>
      <c r="E3" s="110"/>
      <c r="F3" s="110"/>
      <c r="G3" s="110"/>
      <c r="H3" s="110"/>
      <c r="I3" s="110"/>
      <c r="J3" s="4"/>
      <c r="K3" s="4"/>
      <c r="L3" s="4"/>
    </row>
    <row r="4" spans="1:12" ht="19.5" customHeight="1" x14ac:dyDescent="0.55000000000000004">
      <c r="A4" s="111" t="s">
        <v>25</v>
      </c>
      <c r="B4" s="111"/>
      <c r="C4" s="111"/>
      <c r="D4" s="111"/>
      <c r="E4" s="111"/>
      <c r="F4" s="111"/>
      <c r="G4" s="111"/>
      <c r="H4" s="111"/>
      <c r="I4" s="111"/>
      <c r="J4" s="5"/>
      <c r="K4" s="5"/>
      <c r="L4" s="5"/>
    </row>
    <row r="5" spans="1:12" ht="19.5" customHeight="1" x14ac:dyDescent="0.55000000000000004">
      <c r="A5" s="111" t="s">
        <v>28</v>
      </c>
      <c r="B5" s="111"/>
      <c r="C5" s="111"/>
      <c r="D5" s="111"/>
      <c r="E5" s="111"/>
      <c r="F5" s="111"/>
      <c r="G5" s="111"/>
      <c r="H5" s="111"/>
      <c r="I5" s="111"/>
      <c r="J5" s="111"/>
      <c r="K5" s="5"/>
      <c r="L5" s="5"/>
    </row>
    <row r="6" spans="1:12" ht="21" customHeight="1" x14ac:dyDescent="0.55000000000000004">
      <c r="A6" s="112" t="s">
        <v>299</v>
      </c>
      <c r="B6" s="112"/>
      <c r="C6" s="112"/>
      <c r="D6" s="112"/>
      <c r="E6" s="112"/>
      <c r="F6" s="112"/>
      <c r="G6" s="112"/>
      <c r="H6" s="112"/>
      <c r="I6" s="112"/>
      <c r="J6" s="112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17" t="s">
        <v>7</v>
      </c>
      <c r="B8" s="117" t="s">
        <v>8</v>
      </c>
      <c r="C8" s="129" t="s">
        <v>244</v>
      </c>
      <c r="D8" s="129" t="s">
        <v>245</v>
      </c>
      <c r="E8" s="129" t="s">
        <v>246</v>
      </c>
      <c r="F8" s="129" t="s">
        <v>248</v>
      </c>
      <c r="G8" s="129" t="s">
        <v>247</v>
      </c>
      <c r="H8" s="120" t="s">
        <v>124</v>
      </c>
      <c r="I8" s="120" t="s">
        <v>11</v>
      </c>
      <c r="J8" s="117" t="s">
        <v>12</v>
      </c>
    </row>
    <row r="9" spans="1:12" ht="62.25" customHeight="1" x14ac:dyDescent="0.55000000000000004">
      <c r="A9" s="118"/>
      <c r="B9" s="118"/>
      <c r="C9" s="130"/>
      <c r="D9" s="130"/>
      <c r="E9" s="130"/>
      <c r="F9" s="130"/>
      <c r="G9" s="130"/>
      <c r="H9" s="121"/>
      <c r="I9" s="121"/>
      <c r="J9" s="118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เด็กชายธนดล  เริญรัมย์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เด็กชายธนเดช  เริญรัมย์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41" si="0">SUM(C11:G11)</f>
        <v>10</v>
      </c>
      <c r="I11" s="9">
        <f t="shared" ref="I11:I41" si="1">H11*100/15</f>
        <v>66.666666666666671</v>
      </c>
      <c r="J11" s="10" t="str">
        <f t="shared" ref="J11:J43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เด็กชายอนุกานต์  ศรีวรสาร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เด็กชายภัทรดนัย  ชำนาญกิจ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เด็กชายต้นกล้า  ตรีเมฆ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เด็กชายพีรภัทร  แก้วเพชร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เด็กหญิงไวโอลีน  นารีรัมย์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เด็กชายอดิศร  หนูแก้ว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เด็กหญิงณิชานันท์  ชัยสุวรรณ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เด็กชายอัตภรณ์  เชื้อชาติ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เด็กชายศิริชัย  วนเชียงราก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เด็กชายกวิน  เลี่ยมกระโทก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เด็กชายกรวิชญ์  โอกระโทก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เด็กชายอดิศร  โนรีราช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เด็กชายสรวิชญ์  ยากระโทก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เด็กชายนันทพงศ์  พลอยกระโทก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เด็กหญิงธนาภา  ฉันกระโทก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เด็กหญิงพิมพ์รตี  แซ่ปึง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46">
        <v>19</v>
      </c>
      <c r="B28" s="8"/>
      <c r="C28" s="46"/>
      <c r="D28" s="46"/>
      <c r="E28" s="46"/>
      <c r="F28" s="46"/>
      <c r="G28" s="46"/>
      <c r="H28" s="46"/>
      <c r="I28" s="9"/>
      <c r="J28" s="10"/>
    </row>
    <row r="29" spans="1:10" ht="18.75" customHeight="1" x14ac:dyDescent="0.55000000000000004">
      <c r="A29" s="46">
        <v>20</v>
      </c>
      <c r="B29" s="8"/>
      <c r="C29" s="46"/>
      <c r="D29" s="46"/>
      <c r="E29" s="46"/>
      <c r="F29" s="46"/>
      <c r="G29" s="46"/>
      <c r="H29" s="46"/>
      <c r="I29" s="9"/>
      <c r="J29" s="10"/>
    </row>
    <row r="30" spans="1:10" ht="18.75" customHeight="1" x14ac:dyDescent="0.55000000000000004">
      <c r="A30" s="46">
        <v>21</v>
      </c>
      <c r="B30" s="8"/>
      <c r="C30" s="46"/>
      <c r="D30" s="46"/>
      <c r="E30" s="46"/>
      <c r="F30" s="46"/>
      <c r="G30" s="46"/>
      <c r="H30" s="46"/>
      <c r="I30" s="9"/>
      <c r="J30" s="10"/>
    </row>
    <row r="31" spans="1:10" ht="18.75" customHeight="1" x14ac:dyDescent="0.55000000000000004">
      <c r="A31" s="46">
        <v>22</v>
      </c>
      <c r="B31" s="8"/>
      <c r="C31" s="46"/>
      <c r="D31" s="46"/>
      <c r="E31" s="46"/>
      <c r="F31" s="46"/>
      <c r="G31" s="46"/>
      <c r="H31" s="46"/>
      <c r="I31" s="9"/>
      <c r="J31" s="10"/>
    </row>
    <row r="32" spans="1:10" ht="18.75" customHeight="1" x14ac:dyDescent="0.55000000000000004">
      <c r="A32" s="46">
        <v>23</v>
      </c>
      <c r="B32" s="8"/>
      <c r="C32" s="46"/>
      <c r="D32" s="46"/>
      <c r="E32" s="46"/>
      <c r="F32" s="46"/>
      <c r="G32" s="46"/>
      <c r="H32" s="46"/>
      <c r="I32" s="9"/>
      <c r="J32" s="10"/>
    </row>
    <row r="33" spans="1:10" ht="18.75" customHeight="1" x14ac:dyDescent="0.55000000000000004">
      <c r="A33" s="46">
        <v>24</v>
      </c>
      <c r="B33" s="8"/>
      <c r="C33" s="46"/>
      <c r="D33" s="46"/>
      <c r="E33" s="46"/>
      <c r="F33" s="46"/>
      <c r="G33" s="46"/>
      <c r="H33" s="46"/>
      <c r="I33" s="9"/>
      <c r="J33" s="10"/>
    </row>
    <row r="34" spans="1:10" ht="18.75" customHeight="1" x14ac:dyDescent="0.55000000000000004">
      <c r="A34" s="46">
        <v>25</v>
      </c>
      <c r="B34" s="8"/>
      <c r="C34" s="46"/>
      <c r="D34" s="46"/>
      <c r="E34" s="46"/>
      <c r="F34" s="46"/>
      <c r="G34" s="46"/>
      <c r="H34" s="46"/>
      <c r="I34" s="9"/>
      <c r="J34" s="10"/>
    </row>
    <row r="35" spans="1:10" ht="18.75" customHeight="1" x14ac:dyDescent="0.55000000000000004">
      <c r="A35" s="46">
        <v>26</v>
      </c>
      <c r="B35" s="8" t="str">
        <f>ข้อมูลนักเรียน!B23</f>
        <v>เด็กหญิงวันวิสา  ศรีวงษา</v>
      </c>
      <c r="C35" s="7"/>
      <c r="D35" s="7"/>
      <c r="E35" s="7"/>
      <c r="F35" s="46"/>
      <c r="G35" s="7"/>
      <c r="H35" s="7">
        <f t="shared" si="0"/>
        <v>0</v>
      </c>
      <c r="I35" s="9">
        <f t="shared" si="1"/>
        <v>0</v>
      </c>
      <c r="J35" s="10" t="str">
        <f t="shared" si="2"/>
        <v>กำลังพัฒนา</v>
      </c>
    </row>
    <row r="36" spans="1:10" ht="18.75" customHeight="1" x14ac:dyDescent="0.55000000000000004">
      <c r="A36" s="46">
        <v>27</v>
      </c>
      <c r="B36" s="8" t="str">
        <f>ข้อมูลนักเรียน!B30</f>
        <v>เด็กชายธีรศิลป์  ตรีเมฆ</v>
      </c>
      <c r="C36" s="7"/>
      <c r="D36" s="7"/>
      <c r="E36" s="7"/>
      <c r="F36" s="46"/>
      <c r="G36" s="7"/>
      <c r="H36" s="7">
        <f t="shared" si="0"/>
        <v>0</v>
      </c>
      <c r="I36" s="9">
        <f t="shared" si="1"/>
        <v>0</v>
      </c>
      <c r="J36" s="10" t="str">
        <f t="shared" si="2"/>
        <v>กำลังพัฒนา</v>
      </c>
    </row>
    <row r="37" spans="1:10" ht="18.75" customHeight="1" x14ac:dyDescent="0.55000000000000004">
      <c r="A37" s="46">
        <v>28</v>
      </c>
      <c r="B37" s="8" t="str">
        <f>ข้อมูลนักเรียน!B31</f>
        <v>เด็กชายภาณุวิชญ์  งามสูงเนิน</v>
      </c>
      <c r="C37" s="8"/>
      <c r="D37" s="8"/>
      <c r="E37" s="8"/>
      <c r="F37" s="8"/>
      <c r="G37" s="8"/>
      <c r="H37" s="7">
        <f t="shared" si="0"/>
        <v>0</v>
      </c>
      <c r="I37" s="9">
        <f t="shared" si="1"/>
        <v>0</v>
      </c>
      <c r="J37" s="10" t="str">
        <f t="shared" si="2"/>
        <v>กำลังพัฒนา</v>
      </c>
    </row>
    <row r="38" spans="1:10" ht="18.75" customHeight="1" x14ac:dyDescent="0.55000000000000004">
      <c r="A38" s="46">
        <v>29</v>
      </c>
      <c r="B38" s="8" t="str">
        <f>ข้อมูลนักเรียน!B32</f>
        <v>เด็กหญิงพัชราพรรณ  มูลหาร</v>
      </c>
      <c r="C38" s="8"/>
      <c r="D38" s="8"/>
      <c r="E38" s="8"/>
      <c r="F38" s="8"/>
      <c r="G38" s="8"/>
      <c r="H38" s="7">
        <f t="shared" si="0"/>
        <v>0</v>
      </c>
      <c r="I38" s="9">
        <f t="shared" si="1"/>
        <v>0</v>
      </c>
      <c r="J38" s="10" t="str">
        <f t="shared" si="2"/>
        <v>กำลังพัฒนา</v>
      </c>
    </row>
    <row r="39" spans="1:10" ht="18.75" customHeight="1" x14ac:dyDescent="0.55000000000000004">
      <c r="A39" s="46">
        <v>30</v>
      </c>
      <c r="B39" s="8" t="str">
        <f>ข้อมูลนักเรียน!B33</f>
        <v>เด็กหญิงจิรนันท์  รวบกระโทก</v>
      </c>
      <c r="C39" s="8"/>
      <c r="D39" s="8"/>
      <c r="E39" s="8"/>
      <c r="F39" s="8"/>
      <c r="G39" s="8"/>
      <c r="H39" s="7">
        <f t="shared" si="0"/>
        <v>0</v>
      </c>
      <c r="I39" s="9">
        <f t="shared" si="1"/>
        <v>0</v>
      </c>
      <c r="J39" s="10" t="str">
        <f t="shared" si="2"/>
        <v>กำลังพัฒนา</v>
      </c>
    </row>
    <row r="40" spans="1:10" ht="18.75" customHeight="1" x14ac:dyDescent="0.55000000000000004">
      <c r="A40" s="46">
        <v>31</v>
      </c>
      <c r="B40" s="8" t="str">
        <f>ข้อมูลนักเรียน!B34</f>
        <v>เด็กหญิงธิติมา  ด่านกระโทก</v>
      </c>
      <c r="C40" s="8"/>
      <c r="D40" s="8"/>
      <c r="E40" s="8"/>
      <c r="F40" s="8"/>
      <c r="G40" s="8"/>
      <c r="H40" s="7">
        <f t="shared" si="0"/>
        <v>0</v>
      </c>
      <c r="I40" s="9">
        <f t="shared" si="1"/>
        <v>0</v>
      </c>
      <c r="J40" s="10" t="str">
        <f t="shared" si="2"/>
        <v>กำลังพัฒนา</v>
      </c>
    </row>
    <row r="41" spans="1:10" ht="18.75" customHeight="1" x14ac:dyDescent="0.55000000000000004">
      <c r="A41" s="46">
        <v>32</v>
      </c>
      <c r="B41" s="8" t="str">
        <f>ข้อมูลนักเรียน!B36</f>
        <v>เด็กหญิง</v>
      </c>
      <c r="C41" s="8"/>
      <c r="D41" s="8"/>
      <c r="E41" s="8"/>
      <c r="F41" s="8"/>
      <c r="G41" s="8"/>
      <c r="H41" s="7">
        <f t="shared" si="0"/>
        <v>0</v>
      </c>
      <c r="I41" s="9">
        <f t="shared" si="1"/>
        <v>0</v>
      </c>
      <c r="J41" s="10" t="str">
        <f t="shared" si="2"/>
        <v>กำลังพัฒนา</v>
      </c>
    </row>
    <row r="42" spans="1:10" ht="19.5" customHeight="1" x14ac:dyDescent="0.55000000000000004">
      <c r="A42" s="108" t="s">
        <v>15</v>
      </c>
      <c r="B42" s="109"/>
      <c r="C42" s="28">
        <f>SUM(C10:C41)</f>
        <v>6</v>
      </c>
      <c r="D42" s="28">
        <f t="shared" ref="D42:G42" si="3">SUM(D10:D41)</f>
        <v>6</v>
      </c>
      <c r="E42" s="28">
        <f t="shared" si="3"/>
        <v>6</v>
      </c>
      <c r="F42" s="28">
        <f t="shared" si="3"/>
        <v>6</v>
      </c>
      <c r="G42" s="28">
        <f t="shared" si="3"/>
        <v>6</v>
      </c>
      <c r="H42" s="28">
        <f t="shared" ref="H42" si="4">SUM(H10:H41)</f>
        <v>30</v>
      </c>
      <c r="I42" s="29">
        <f t="shared" ref="I42" si="5">SUM(I10:I41)</f>
        <v>200.00000000000003</v>
      </c>
      <c r="J42" s="30"/>
    </row>
    <row r="43" spans="1:10" ht="19.5" customHeight="1" x14ac:dyDescent="0.55000000000000004">
      <c r="A43" s="108" t="s">
        <v>16</v>
      </c>
      <c r="B43" s="109"/>
      <c r="C43" s="31">
        <f>AVERAGE(C10:C41)</f>
        <v>2</v>
      </c>
      <c r="D43" s="31">
        <f t="shared" ref="D43:G43" si="6">AVERAGE(D10:D41)</f>
        <v>2</v>
      </c>
      <c r="E43" s="31">
        <f t="shared" si="6"/>
        <v>2</v>
      </c>
      <c r="F43" s="31">
        <f t="shared" si="6"/>
        <v>2</v>
      </c>
      <c r="G43" s="31">
        <f t="shared" si="6"/>
        <v>2</v>
      </c>
      <c r="H43" s="31">
        <f t="shared" ref="H43" si="7">AVERAGE(H10:H41)</f>
        <v>1.2</v>
      </c>
      <c r="I43" s="29">
        <f>AVERAGE(I10:I41)</f>
        <v>8.0000000000000018</v>
      </c>
      <c r="J43" s="32" t="str">
        <f t="shared" si="2"/>
        <v>กำลังพัฒนา</v>
      </c>
    </row>
    <row r="44" spans="1:10" ht="15.75" customHeight="1" x14ac:dyDescent="0.55000000000000004"/>
    <row r="45" spans="1:10" x14ac:dyDescent="0.55000000000000004">
      <c r="B45" s="107" t="s">
        <v>97</v>
      </c>
      <c r="C45" s="107"/>
      <c r="D45" s="107"/>
      <c r="E45" s="107" t="s">
        <v>97</v>
      </c>
      <c r="F45" s="107"/>
      <c r="G45" s="107"/>
      <c r="H45" s="107"/>
      <c r="I45" s="107"/>
      <c r="J45" s="107"/>
    </row>
    <row r="46" spans="1:10" x14ac:dyDescent="0.55000000000000004">
      <c r="B46" s="107" t="str">
        <f>ข้อมูลพื้นฐาน!D6</f>
        <v>(นางสาวกรรณิการ์  ไร่กระโทก)</v>
      </c>
      <c r="C46" s="107"/>
      <c r="D46" s="107"/>
      <c r="E46" s="107" t="str">
        <f>ข้อมูลพื้นฐาน!D8</f>
        <v>(นายสุนันท์  จงใจกลาง)</v>
      </c>
      <c r="F46" s="107"/>
      <c r="G46" s="107"/>
      <c r="H46" s="107"/>
      <c r="I46" s="107"/>
      <c r="J46" s="107"/>
    </row>
    <row r="47" spans="1:10" x14ac:dyDescent="0.55000000000000004">
      <c r="B47" s="107" t="s">
        <v>87</v>
      </c>
      <c r="C47" s="107"/>
      <c r="D47" s="107"/>
      <c r="E47" s="107" t="s">
        <v>94</v>
      </c>
      <c r="F47" s="107"/>
      <c r="G47" s="107"/>
      <c r="H47" s="107"/>
      <c r="I47" s="107"/>
      <c r="J47" s="107"/>
    </row>
  </sheetData>
  <mergeCells count="24">
    <mergeCell ref="B45:D45"/>
    <mergeCell ref="B46:D46"/>
    <mergeCell ref="B47:D47"/>
    <mergeCell ref="E45:J45"/>
    <mergeCell ref="E46:J46"/>
    <mergeCell ref="E47:J47"/>
    <mergeCell ref="H8:H9"/>
    <mergeCell ref="I8:I9"/>
    <mergeCell ref="J8:J9"/>
    <mergeCell ref="A42:B42"/>
    <mergeCell ref="A43:B43"/>
    <mergeCell ref="G8:G9"/>
    <mergeCell ref="A8:A9"/>
    <mergeCell ref="B8:B9"/>
    <mergeCell ref="C8:C9"/>
    <mergeCell ref="D8:D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7"/>
  <sheetViews>
    <sheetView topLeftCell="A27" workbookViewId="0">
      <selection activeCell="B35" sqref="B35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3"/>
      <c r="K1" s="3"/>
    </row>
    <row r="2" spans="1:11" ht="20.2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04"/>
      <c r="H2" s="104"/>
      <c r="I2" s="104"/>
      <c r="J2" s="3"/>
      <c r="K2" s="3"/>
    </row>
    <row r="3" spans="1:11" ht="21.75" customHeight="1" x14ac:dyDescent="0.55000000000000004">
      <c r="A3" s="110" t="s">
        <v>4</v>
      </c>
      <c r="B3" s="110"/>
      <c r="C3" s="110"/>
      <c r="D3" s="110"/>
      <c r="E3" s="110"/>
      <c r="F3" s="110"/>
      <c r="G3" s="110"/>
      <c r="H3" s="110"/>
      <c r="I3" s="4"/>
      <c r="J3" s="4"/>
      <c r="K3" s="4"/>
    </row>
    <row r="4" spans="1:11" ht="19.5" customHeight="1" x14ac:dyDescent="0.55000000000000004">
      <c r="A4" s="111" t="s">
        <v>25</v>
      </c>
      <c r="B4" s="111"/>
      <c r="C4" s="111"/>
      <c r="D4" s="111"/>
      <c r="E4" s="111"/>
      <c r="F4" s="111"/>
      <c r="G4" s="111"/>
      <c r="H4" s="111"/>
      <c r="I4" s="5"/>
      <c r="J4" s="5"/>
      <c r="K4" s="5"/>
    </row>
    <row r="5" spans="1:11" ht="19.5" customHeight="1" x14ac:dyDescent="0.55000000000000004">
      <c r="A5" s="111" t="s">
        <v>29</v>
      </c>
      <c r="B5" s="111"/>
      <c r="C5" s="111"/>
      <c r="D5" s="111"/>
      <c r="E5" s="111"/>
      <c r="F5" s="111"/>
      <c r="G5" s="111"/>
      <c r="H5" s="111"/>
      <c r="I5" s="111"/>
      <c r="J5" s="5"/>
      <c r="K5" s="5"/>
    </row>
    <row r="6" spans="1:11" ht="21" customHeight="1" x14ac:dyDescent="0.55000000000000004">
      <c r="A6" s="112" t="s">
        <v>300</v>
      </c>
      <c r="B6" s="112"/>
      <c r="C6" s="112"/>
      <c r="D6" s="112"/>
      <c r="E6" s="112"/>
      <c r="F6" s="112"/>
      <c r="G6" s="112"/>
      <c r="H6" s="112"/>
      <c r="I6" s="112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17" t="s">
        <v>7</v>
      </c>
      <c r="B8" s="117" t="s">
        <v>8</v>
      </c>
      <c r="C8" s="129" t="s">
        <v>249</v>
      </c>
      <c r="D8" s="129" t="s">
        <v>250</v>
      </c>
      <c r="E8" s="129" t="s">
        <v>251</v>
      </c>
      <c r="F8" s="129" t="s">
        <v>252</v>
      </c>
      <c r="G8" s="120" t="s">
        <v>124</v>
      </c>
      <c r="H8" s="120" t="s">
        <v>11</v>
      </c>
      <c r="I8" s="117" t="s">
        <v>12</v>
      </c>
    </row>
    <row r="9" spans="1:11" ht="75.75" customHeight="1" x14ac:dyDescent="0.55000000000000004">
      <c r="A9" s="118"/>
      <c r="B9" s="118"/>
      <c r="C9" s="130"/>
      <c r="D9" s="130"/>
      <c r="E9" s="130"/>
      <c r="F9" s="130"/>
      <c r="G9" s="121"/>
      <c r="H9" s="121"/>
      <c r="I9" s="118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เด็กชายธนดล  เริญรัมย์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เด็กชายธนเดช  เริญรัมย์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41" si="0">SUM(C11:F11)</f>
        <v>16</v>
      </c>
      <c r="H11" s="9">
        <f t="shared" ref="H11:H41" si="1">G11*100/20</f>
        <v>80</v>
      </c>
      <c r="I11" s="10" t="str">
        <f t="shared" ref="I11:I43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เด็กชายอนุกานต์  ศรีวรสาร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เด็กชายภัทรดนัย  ชำนาญกิจ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เด็กชายต้นกล้า  ตรีเมฆ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เด็กชายพีรภัทร  แก้วเพชร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เด็กหญิงไวโอลีน  นารีรัมย์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เด็กชายอดิศร  หนูแก้ว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เด็กหญิงณิชานันท์  ชัยสุวรรณ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เด็กชายอัตภรณ์  เชื้อชาติ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เด็กชายศิริชัย  วนเชียงราก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เด็กชายกวิน  เลี่ยมกระโทก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เด็กชายกรวิชญ์  โอกระโทก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เด็กชายอดิศร  โนรีราช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เด็กชายสรวิชญ์  ยากระโทก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เด็กชายนันทพงศ์  พลอยกระโทก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เด็กหญิงธนาภา  ฉันกระโทก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เด็กหญิงพิมพ์รตี  แซ่ปึง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46">
        <v>19</v>
      </c>
      <c r="B28" s="8"/>
      <c r="C28" s="46"/>
      <c r="D28" s="46"/>
      <c r="E28" s="46"/>
      <c r="F28" s="46"/>
      <c r="G28" s="46"/>
      <c r="H28" s="9"/>
      <c r="I28" s="10"/>
    </row>
    <row r="29" spans="1:9" ht="18.75" customHeight="1" x14ac:dyDescent="0.55000000000000004">
      <c r="A29" s="46">
        <v>20</v>
      </c>
      <c r="B29" s="8"/>
      <c r="C29" s="46"/>
      <c r="D29" s="46"/>
      <c r="E29" s="46"/>
      <c r="F29" s="46"/>
      <c r="G29" s="46"/>
      <c r="H29" s="9"/>
      <c r="I29" s="10"/>
    </row>
    <row r="30" spans="1:9" ht="18.75" customHeight="1" x14ac:dyDescent="0.55000000000000004">
      <c r="A30" s="46">
        <v>21</v>
      </c>
      <c r="B30" s="8"/>
      <c r="C30" s="46"/>
      <c r="D30" s="46"/>
      <c r="E30" s="46"/>
      <c r="F30" s="46"/>
      <c r="G30" s="46"/>
      <c r="H30" s="9"/>
      <c r="I30" s="10"/>
    </row>
    <row r="31" spans="1:9" ht="18.75" customHeight="1" x14ac:dyDescent="0.55000000000000004">
      <c r="A31" s="46">
        <v>22</v>
      </c>
      <c r="B31" s="8"/>
      <c r="C31" s="46"/>
      <c r="D31" s="46"/>
      <c r="E31" s="46"/>
      <c r="F31" s="46"/>
      <c r="G31" s="46"/>
      <c r="H31" s="9"/>
      <c r="I31" s="10"/>
    </row>
    <row r="32" spans="1:9" ht="18.75" customHeight="1" x14ac:dyDescent="0.55000000000000004">
      <c r="A32" s="46">
        <v>23</v>
      </c>
      <c r="B32" s="8"/>
      <c r="C32" s="46"/>
      <c r="D32" s="46"/>
      <c r="E32" s="46"/>
      <c r="F32" s="46"/>
      <c r="G32" s="46"/>
      <c r="H32" s="9"/>
      <c r="I32" s="10"/>
    </row>
    <row r="33" spans="1:9" ht="18.75" customHeight="1" x14ac:dyDescent="0.55000000000000004">
      <c r="A33" s="46">
        <v>24</v>
      </c>
      <c r="B33" s="8"/>
      <c r="C33" s="46"/>
      <c r="D33" s="46"/>
      <c r="E33" s="46"/>
      <c r="F33" s="46"/>
      <c r="G33" s="46"/>
      <c r="H33" s="9"/>
      <c r="I33" s="10"/>
    </row>
    <row r="34" spans="1:9" ht="18.75" customHeight="1" x14ac:dyDescent="0.55000000000000004">
      <c r="A34" s="46">
        <v>25</v>
      </c>
      <c r="B34" s="8"/>
      <c r="C34" s="46"/>
      <c r="D34" s="46"/>
      <c r="E34" s="46"/>
      <c r="F34" s="46"/>
      <c r="G34" s="46"/>
      <c r="H34" s="9"/>
      <c r="I34" s="10"/>
    </row>
    <row r="35" spans="1:9" ht="18.75" customHeight="1" x14ac:dyDescent="0.55000000000000004">
      <c r="A35" s="46">
        <v>26</v>
      </c>
      <c r="B35" s="8" t="str">
        <f>ข้อมูลนักเรียน!B23</f>
        <v>เด็กหญิงวันวิสา  ศรีวงษา</v>
      </c>
      <c r="C35" s="7"/>
      <c r="D35" s="7"/>
      <c r="E35" s="7"/>
      <c r="F35" s="7"/>
      <c r="G35" s="7">
        <f t="shared" si="0"/>
        <v>0</v>
      </c>
      <c r="H35" s="9">
        <f t="shared" si="1"/>
        <v>0</v>
      </c>
      <c r="I35" s="10" t="str">
        <f t="shared" si="2"/>
        <v>กำลังพัฒนา</v>
      </c>
    </row>
    <row r="36" spans="1:9" ht="18.75" customHeight="1" x14ac:dyDescent="0.55000000000000004">
      <c r="A36" s="46">
        <v>27</v>
      </c>
      <c r="B36" s="8" t="str">
        <f>ข้อมูลนักเรียน!B30</f>
        <v>เด็กชายธีรศิลป์  ตรีเมฆ</v>
      </c>
      <c r="C36" s="7"/>
      <c r="D36" s="7"/>
      <c r="E36" s="7"/>
      <c r="F36" s="7"/>
      <c r="G36" s="7">
        <f t="shared" si="0"/>
        <v>0</v>
      </c>
      <c r="H36" s="9">
        <f t="shared" si="1"/>
        <v>0</v>
      </c>
      <c r="I36" s="10" t="str">
        <f t="shared" si="2"/>
        <v>กำลังพัฒนา</v>
      </c>
    </row>
    <row r="37" spans="1:9" ht="18.75" customHeight="1" x14ac:dyDescent="0.55000000000000004">
      <c r="A37" s="46">
        <v>28</v>
      </c>
      <c r="B37" s="8" t="str">
        <f>ข้อมูลนักเรียน!B31</f>
        <v>เด็กชายภาณุวิชญ์  งามสูงเนิน</v>
      </c>
      <c r="C37" s="8"/>
      <c r="D37" s="8"/>
      <c r="E37" s="8"/>
      <c r="F37" s="8"/>
      <c r="G37" s="7">
        <f t="shared" si="0"/>
        <v>0</v>
      </c>
      <c r="H37" s="9">
        <f t="shared" si="1"/>
        <v>0</v>
      </c>
      <c r="I37" s="10" t="str">
        <f t="shared" si="2"/>
        <v>กำลังพัฒนา</v>
      </c>
    </row>
    <row r="38" spans="1:9" ht="18.75" customHeight="1" x14ac:dyDescent="0.55000000000000004">
      <c r="A38" s="46">
        <v>29</v>
      </c>
      <c r="B38" s="8" t="str">
        <f>ข้อมูลนักเรียน!B32</f>
        <v>เด็กหญิงพัชราพรรณ  มูลหาร</v>
      </c>
      <c r="C38" s="8"/>
      <c r="D38" s="8"/>
      <c r="E38" s="8"/>
      <c r="F38" s="8"/>
      <c r="G38" s="7">
        <f t="shared" si="0"/>
        <v>0</v>
      </c>
      <c r="H38" s="9">
        <f t="shared" si="1"/>
        <v>0</v>
      </c>
      <c r="I38" s="10" t="str">
        <f t="shared" si="2"/>
        <v>กำลังพัฒนา</v>
      </c>
    </row>
    <row r="39" spans="1:9" ht="18.75" customHeight="1" x14ac:dyDescent="0.55000000000000004">
      <c r="A39" s="46">
        <v>30</v>
      </c>
      <c r="B39" s="8" t="str">
        <f>ข้อมูลนักเรียน!B33</f>
        <v>เด็กหญิงจิรนันท์  รวบกระโทก</v>
      </c>
      <c r="C39" s="8"/>
      <c r="D39" s="8"/>
      <c r="E39" s="8"/>
      <c r="F39" s="8"/>
      <c r="G39" s="7">
        <f t="shared" si="0"/>
        <v>0</v>
      </c>
      <c r="H39" s="9">
        <f t="shared" si="1"/>
        <v>0</v>
      </c>
      <c r="I39" s="10" t="str">
        <f t="shared" si="2"/>
        <v>กำลังพัฒนา</v>
      </c>
    </row>
    <row r="40" spans="1:9" ht="18.75" customHeight="1" x14ac:dyDescent="0.55000000000000004">
      <c r="A40" s="46">
        <v>31</v>
      </c>
      <c r="B40" s="8" t="str">
        <f>ข้อมูลนักเรียน!B34</f>
        <v>เด็กหญิงธิติมา  ด่านกระโทก</v>
      </c>
      <c r="C40" s="8"/>
      <c r="D40" s="8"/>
      <c r="E40" s="8"/>
      <c r="F40" s="8"/>
      <c r="G40" s="7">
        <f t="shared" si="0"/>
        <v>0</v>
      </c>
      <c r="H40" s="9">
        <f t="shared" si="1"/>
        <v>0</v>
      </c>
      <c r="I40" s="10" t="str">
        <f t="shared" si="2"/>
        <v>กำลังพัฒนา</v>
      </c>
    </row>
    <row r="41" spans="1:9" ht="18.75" customHeight="1" x14ac:dyDescent="0.55000000000000004">
      <c r="A41" s="46">
        <v>32</v>
      </c>
      <c r="B41" s="8" t="str">
        <f>ข้อมูลนักเรียน!B36</f>
        <v>เด็กหญิง</v>
      </c>
      <c r="C41" s="8"/>
      <c r="D41" s="8"/>
      <c r="E41" s="8"/>
      <c r="F41" s="8"/>
      <c r="G41" s="7">
        <f t="shared" si="0"/>
        <v>0</v>
      </c>
      <c r="H41" s="9">
        <f t="shared" si="1"/>
        <v>0</v>
      </c>
      <c r="I41" s="10" t="str">
        <f t="shared" si="2"/>
        <v>กำลังพัฒนา</v>
      </c>
    </row>
    <row r="42" spans="1:9" ht="19.5" customHeight="1" x14ac:dyDescent="0.55000000000000004">
      <c r="A42" s="108" t="s">
        <v>15</v>
      </c>
      <c r="B42" s="109"/>
      <c r="C42" s="28">
        <f>SUM(C10:C41)</f>
        <v>12</v>
      </c>
      <c r="D42" s="28">
        <f t="shared" ref="D42:H42" si="3">SUM(D10:D41)</f>
        <v>12</v>
      </c>
      <c r="E42" s="28">
        <f t="shared" si="3"/>
        <v>12</v>
      </c>
      <c r="F42" s="28">
        <f t="shared" si="3"/>
        <v>12</v>
      </c>
      <c r="G42" s="28">
        <f t="shared" si="3"/>
        <v>48</v>
      </c>
      <c r="H42" s="29">
        <f t="shared" si="3"/>
        <v>240</v>
      </c>
      <c r="I42" s="30"/>
    </row>
    <row r="43" spans="1:9" ht="19.5" customHeight="1" x14ac:dyDescent="0.55000000000000004">
      <c r="A43" s="108" t="s">
        <v>16</v>
      </c>
      <c r="B43" s="109"/>
      <c r="C43" s="31">
        <f>AVERAGE(C10:C41)</f>
        <v>4</v>
      </c>
      <c r="D43" s="31">
        <f t="shared" ref="D43:G43" si="4">AVERAGE(D10:D41)</f>
        <v>4</v>
      </c>
      <c r="E43" s="31">
        <f t="shared" si="4"/>
        <v>4</v>
      </c>
      <c r="F43" s="31">
        <f t="shared" si="4"/>
        <v>4</v>
      </c>
      <c r="G43" s="31">
        <f t="shared" si="4"/>
        <v>1.92</v>
      </c>
      <c r="H43" s="29">
        <f>AVERAGE(H10:H41)</f>
        <v>9.6</v>
      </c>
      <c r="I43" s="32" t="str">
        <f t="shared" si="2"/>
        <v>กำลังพัฒนา</v>
      </c>
    </row>
    <row r="44" spans="1:9" ht="15" customHeight="1" x14ac:dyDescent="0.55000000000000004"/>
    <row r="45" spans="1:9" x14ac:dyDescent="0.55000000000000004">
      <c r="B45" s="107" t="s">
        <v>97</v>
      </c>
      <c r="C45" s="107"/>
      <c r="D45" s="107"/>
      <c r="E45" s="107" t="s">
        <v>97</v>
      </c>
      <c r="F45" s="107"/>
      <c r="G45" s="107"/>
      <c r="H45" s="107"/>
      <c r="I45" s="107"/>
    </row>
    <row r="46" spans="1:9" x14ac:dyDescent="0.55000000000000004">
      <c r="B46" s="107" t="str">
        <f>ข้อมูลพื้นฐาน!D6</f>
        <v>(นางสาวกรรณิการ์  ไร่กระโทก)</v>
      </c>
      <c r="C46" s="107"/>
      <c r="D46" s="107"/>
      <c r="E46" s="107" t="str">
        <f>ข้อมูลพื้นฐาน!D8</f>
        <v>(นายสุนันท์  จงใจกลาง)</v>
      </c>
      <c r="F46" s="107"/>
      <c r="G46" s="107"/>
      <c r="H46" s="107"/>
      <c r="I46" s="107"/>
    </row>
    <row r="47" spans="1:9" x14ac:dyDescent="0.55000000000000004">
      <c r="B47" s="107" t="s">
        <v>87</v>
      </c>
      <c r="C47" s="107"/>
      <c r="D47" s="107"/>
      <c r="E47" s="107" t="s">
        <v>94</v>
      </c>
      <c r="F47" s="107"/>
      <c r="G47" s="107"/>
      <c r="H47" s="107"/>
      <c r="I47" s="107"/>
    </row>
  </sheetData>
  <mergeCells count="23">
    <mergeCell ref="A43:B43"/>
    <mergeCell ref="A8:A9"/>
    <mergeCell ref="B8:B9"/>
    <mergeCell ref="C8:C9"/>
    <mergeCell ref="D8:D9"/>
    <mergeCell ref="B45:D45"/>
    <mergeCell ref="B46:D46"/>
    <mergeCell ref="B47:D47"/>
    <mergeCell ref="E45:I45"/>
    <mergeCell ref="E46:I46"/>
    <mergeCell ref="E47:I47"/>
    <mergeCell ref="I8:I9"/>
    <mergeCell ref="A42:B42"/>
    <mergeCell ref="A1:I1"/>
    <mergeCell ref="A3:H3"/>
    <mergeCell ref="A4:H4"/>
    <mergeCell ref="A5:I5"/>
    <mergeCell ref="A6:I6"/>
    <mergeCell ref="A2:I2"/>
    <mergeCell ref="E8:E9"/>
    <mergeCell ref="F8:F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zoomScale="75" zoomScaleNormal="75" workbookViewId="0">
      <selection activeCell="B8" sqref="B8:B12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04" t="s">
        <v>255</v>
      </c>
      <c r="B1" s="104"/>
      <c r="C1" s="104"/>
      <c r="D1" s="104"/>
      <c r="E1" s="104"/>
      <c r="F1" s="85"/>
      <c r="G1" s="3"/>
      <c r="H1" s="3"/>
    </row>
    <row r="2" spans="1:8" ht="19.5" customHeight="1" x14ac:dyDescent="0.55000000000000004">
      <c r="A2" s="110" t="s">
        <v>4</v>
      </c>
      <c r="B2" s="110"/>
      <c r="C2" s="110"/>
      <c r="D2" s="110"/>
      <c r="E2" s="110"/>
      <c r="F2" s="4"/>
      <c r="G2" s="4"/>
      <c r="H2" s="4"/>
    </row>
    <row r="3" spans="1:8" ht="19.5" customHeight="1" x14ac:dyDescent="0.55000000000000004">
      <c r="A3" s="110" t="s">
        <v>253</v>
      </c>
      <c r="B3" s="111"/>
      <c r="C3" s="111"/>
      <c r="D3" s="111"/>
      <c r="E3" s="111"/>
      <c r="F3" s="5"/>
      <c r="G3" s="5"/>
      <c r="H3" s="5"/>
    </row>
    <row r="4" spans="1:8" ht="19.5" customHeight="1" x14ac:dyDescent="0.55000000000000004">
      <c r="A4" s="111" t="s">
        <v>254</v>
      </c>
      <c r="B4" s="111"/>
      <c r="C4" s="111"/>
      <c r="D4" s="111"/>
      <c r="E4" s="111"/>
      <c r="F4" s="111"/>
      <c r="G4" s="5"/>
      <c r="H4" s="5"/>
    </row>
    <row r="5" spans="1:8" ht="8.25" customHeight="1" x14ac:dyDescent="0.55000000000000004">
      <c r="A5" s="112"/>
      <c r="B5" s="112"/>
      <c r="C5" s="112"/>
      <c r="D5" s="112"/>
      <c r="E5" s="112"/>
      <c r="F5" s="112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257</v>
      </c>
      <c r="C7" s="87" t="s">
        <v>12</v>
      </c>
      <c r="D7" s="131" t="s">
        <v>263</v>
      </c>
      <c r="E7" s="131"/>
    </row>
    <row r="8" spans="1:8" ht="64.5" customHeight="1" x14ac:dyDescent="0.55000000000000004">
      <c r="B8" s="132" t="s">
        <v>256</v>
      </c>
      <c r="C8" s="95">
        <v>5</v>
      </c>
      <c r="D8" s="132" t="s">
        <v>259</v>
      </c>
      <c r="E8" s="132"/>
    </row>
    <row r="9" spans="1:8" ht="46.5" customHeight="1" x14ac:dyDescent="0.55000000000000004">
      <c r="B9" s="132"/>
      <c r="C9" s="95">
        <v>4</v>
      </c>
      <c r="D9" s="132" t="s">
        <v>258</v>
      </c>
      <c r="E9" s="132"/>
    </row>
    <row r="10" spans="1:8" ht="45.75" customHeight="1" x14ac:dyDescent="0.55000000000000004">
      <c r="B10" s="132"/>
      <c r="C10" s="95">
        <v>3</v>
      </c>
      <c r="D10" s="132" t="s">
        <v>260</v>
      </c>
      <c r="E10" s="132"/>
    </row>
    <row r="11" spans="1:8" ht="45.75" customHeight="1" x14ac:dyDescent="0.55000000000000004">
      <c r="B11" s="132"/>
      <c r="C11" s="95">
        <v>2</v>
      </c>
      <c r="D11" s="132" t="s">
        <v>261</v>
      </c>
      <c r="E11" s="132"/>
    </row>
    <row r="12" spans="1:8" ht="46.5" customHeight="1" x14ac:dyDescent="0.55000000000000004">
      <c r="B12" s="132"/>
      <c r="C12" s="95">
        <v>1</v>
      </c>
      <c r="D12" s="132" t="s">
        <v>262</v>
      </c>
      <c r="E12" s="132"/>
    </row>
    <row r="14" spans="1:8" ht="27" customHeight="1" x14ac:dyDescent="0.55000000000000004">
      <c r="A14" s="104" t="s">
        <v>264</v>
      </c>
      <c r="B14" s="104"/>
      <c r="C14" s="104"/>
      <c r="D14" s="104"/>
      <c r="E14" s="104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257</v>
      </c>
      <c r="C16" s="87" t="s">
        <v>12</v>
      </c>
      <c r="D16" s="131" t="s">
        <v>263</v>
      </c>
      <c r="E16" s="131"/>
    </row>
    <row r="17" spans="1:5" ht="48" customHeight="1" x14ac:dyDescent="0.55000000000000004">
      <c r="B17" s="132" t="s">
        <v>265</v>
      </c>
      <c r="C17" s="95">
        <v>5</v>
      </c>
      <c r="D17" s="132" t="s">
        <v>268</v>
      </c>
      <c r="E17" s="132"/>
    </row>
    <row r="18" spans="1:5" ht="48" customHeight="1" x14ac:dyDescent="0.55000000000000004">
      <c r="B18" s="132"/>
      <c r="C18" s="95">
        <v>4</v>
      </c>
      <c r="D18" s="132" t="s">
        <v>269</v>
      </c>
      <c r="E18" s="132"/>
    </row>
    <row r="19" spans="1:5" ht="66" customHeight="1" x14ac:dyDescent="0.55000000000000004">
      <c r="B19" s="132"/>
      <c r="C19" s="95">
        <v>3</v>
      </c>
      <c r="D19" s="132" t="s">
        <v>270</v>
      </c>
      <c r="E19" s="132"/>
    </row>
    <row r="20" spans="1:5" ht="45" customHeight="1" x14ac:dyDescent="0.55000000000000004">
      <c r="B20" s="132"/>
      <c r="C20" s="95">
        <v>2</v>
      </c>
      <c r="D20" s="132" t="s">
        <v>267</v>
      </c>
      <c r="E20" s="132"/>
    </row>
    <row r="21" spans="1:5" ht="45.75" customHeight="1" x14ac:dyDescent="0.55000000000000004">
      <c r="B21" s="132"/>
      <c r="C21" s="95">
        <v>1</v>
      </c>
      <c r="D21" s="132" t="s">
        <v>266</v>
      </c>
      <c r="E21" s="132"/>
    </row>
    <row r="23" spans="1:5" ht="26.25" customHeight="1" x14ac:dyDescent="0.55000000000000004">
      <c r="A23" s="104" t="s">
        <v>271</v>
      </c>
      <c r="B23" s="104"/>
      <c r="C23" s="104"/>
      <c r="D23" s="104"/>
      <c r="E23" s="104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257</v>
      </c>
      <c r="C25" s="87" t="s">
        <v>12</v>
      </c>
      <c r="D25" s="131" t="s">
        <v>263</v>
      </c>
      <c r="E25" s="131"/>
    </row>
    <row r="26" spans="1:5" ht="45" customHeight="1" x14ac:dyDescent="0.55000000000000004">
      <c r="B26" s="132" t="s">
        <v>272</v>
      </c>
      <c r="C26" s="95">
        <v>5</v>
      </c>
      <c r="D26" s="132" t="s">
        <v>274</v>
      </c>
      <c r="E26" s="132"/>
    </row>
    <row r="27" spans="1:5" ht="45.75" customHeight="1" x14ac:dyDescent="0.55000000000000004">
      <c r="B27" s="132"/>
      <c r="C27" s="95">
        <v>4</v>
      </c>
      <c r="D27" s="132" t="s">
        <v>273</v>
      </c>
      <c r="E27" s="132"/>
    </row>
    <row r="28" spans="1:5" ht="44.25" customHeight="1" x14ac:dyDescent="0.55000000000000004">
      <c r="B28" s="132"/>
      <c r="C28" s="95">
        <v>3</v>
      </c>
      <c r="D28" s="132" t="s">
        <v>275</v>
      </c>
      <c r="E28" s="132"/>
    </row>
    <row r="29" spans="1:5" ht="44.25" customHeight="1" x14ac:dyDescent="0.55000000000000004">
      <c r="B29" s="132"/>
      <c r="C29" s="95">
        <v>2</v>
      </c>
      <c r="D29" s="132" t="s">
        <v>276</v>
      </c>
      <c r="E29" s="132"/>
    </row>
    <row r="30" spans="1:5" ht="48" customHeight="1" x14ac:dyDescent="0.55000000000000004">
      <c r="B30" s="132"/>
      <c r="C30" s="95">
        <v>1</v>
      </c>
      <c r="D30" s="132" t="s">
        <v>277</v>
      </c>
      <c r="E30" s="132"/>
    </row>
    <row r="32" spans="1:5" ht="26.25" customHeight="1" x14ac:dyDescent="0.55000000000000004">
      <c r="A32" s="104" t="s">
        <v>278</v>
      </c>
      <c r="B32" s="104"/>
      <c r="C32" s="104"/>
      <c r="D32" s="104"/>
      <c r="E32" s="104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257</v>
      </c>
      <c r="C34" s="87" t="s">
        <v>12</v>
      </c>
      <c r="D34" s="131" t="s">
        <v>263</v>
      </c>
      <c r="E34" s="131"/>
    </row>
    <row r="35" spans="1:5" ht="45" customHeight="1" x14ac:dyDescent="0.55000000000000004">
      <c r="B35" s="132" t="s">
        <v>279</v>
      </c>
      <c r="C35" s="95">
        <v>5</v>
      </c>
      <c r="D35" s="132" t="s">
        <v>280</v>
      </c>
      <c r="E35" s="132"/>
    </row>
    <row r="36" spans="1:5" ht="45.75" customHeight="1" x14ac:dyDescent="0.55000000000000004">
      <c r="B36" s="132"/>
      <c r="C36" s="95">
        <v>4</v>
      </c>
      <c r="D36" s="132" t="s">
        <v>281</v>
      </c>
      <c r="E36" s="132"/>
    </row>
    <row r="37" spans="1:5" ht="43.5" customHeight="1" x14ac:dyDescent="0.55000000000000004">
      <c r="B37" s="132"/>
      <c r="C37" s="95">
        <v>3</v>
      </c>
      <c r="D37" s="132" t="s">
        <v>282</v>
      </c>
      <c r="E37" s="132"/>
    </row>
    <row r="38" spans="1:5" ht="44.25" customHeight="1" x14ac:dyDescent="0.55000000000000004">
      <c r="B38" s="132"/>
      <c r="C38" s="95">
        <v>2</v>
      </c>
      <c r="D38" s="132" t="s">
        <v>283</v>
      </c>
      <c r="E38" s="132"/>
    </row>
    <row r="39" spans="1:5" ht="43.5" customHeight="1" x14ac:dyDescent="0.55000000000000004">
      <c r="B39" s="132"/>
      <c r="C39" s="95">
        <v>1</v>
      </c>
      <c r="D39" s="132" t="s">
        <v>284</v>
      </c>
      <c r="E39" s="132"/>
    </row>
  </sheetData>
  <mergeCells count="36">
    <mergeCell ref="A1:E1"/>
    <mergeCell ref="A2:E2"/>
    <mergeCell ref="A3:E3"/>
    <mergeCell ref="A4:F4"/>
    <mergeCell ref="A5:F5"/>
    <mergeCell ref="D11:E11"/>
    <mergeCell ref="D12:E12"/>
    <mergeCell ref="A14:E14"/>
    <mergeCell ref="D7:E7"/>
    <mergeCell ref="D8:E8"/>
    <mergeCell ref="D9:E9"/>
    <mergeCell ref="D10:E10"/>
    <mergeCell ref="B8:B12"/>
    <mergeCell ref="D16:E16"/>
    <mergeCell ref="B17:B21"/>
    <mergeCell ref="D17:E17"/>
    <mergeCell ref="D18:E18"/>
    <mergeCell ref="D19:E19"/>
    <mergeCell ref="D20:E20"/>
    <mergeCell ref="D21:E21"/>
    <mergeCell ref="A23:E23"/>
    <mergeCell ref="D25:E25"/>
    <mergeCell ref="B26:B30"/>
    <mergeCell ref="D26:E26"/>
    <mergeCell ref="D27:E27"/>
    <mergeCell ref="D28:E28"/>
    <mergeCell ref="D29:E29"/>
    <mergeCell ref="D30:E30"/>
    <mergeCell ref="A32:E32"/>
    <mergeCell ref="D34:E34"/>
    <mergeCell ref="B35:B39"/>
    <mergeCell ref="D35:E35"/>
    <mergeCell ref="D36:E36"/>
    <mergeCell ref="D37:E37"/>
    <mergeCell ref="D38:E38"/>
    <mergeCell ref="D39:E3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3"/>
  <sheetViews>
    <sheetView topLeftCell="A4" workbookViewId="0">
      <selection activeCell="D6" sqref="D6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89</v>
      </c>
    </row>
    <row r="3" spans="1:44" ht="56.25" customHeight="1" thickTop="1" thickBot="1" x14ac:dyDescent="0.7">
      <c r="A3" s="59"/>
      <c r="B3" s="64"/>
      <c r="C3" s="102" t="s">
        <v>90</v>
      </c>
      <c r="D3" s="103"/>
      <c r="E3" s="67"/>
      <c r="F3" s="59"/>
      <c r="G3" s="59"/>
    </row>
    <row r="4" spans="1:44" s="53" customFormat="1" ht="28.5" thickTop="1" x14ac:dyDescent="0.2">
      <c r="A4" s="60"/>
      <c r="B4" s="65"/>
      <c r="C4" s="51" t="s">
        <v>91</v>
      </c>
      <c r="D4" s="52" t="s">
        <v>301</v>
      </c>
      <c r="E4" s="68"/>
      <c r="F4" s="60"/>
      <c r="G4" s="60"/>
    </row>
    <row r="5" spans="1:44" s="53" customFormat="1" x14ac:dyDescent="0.2">
      <c r="A5" s="60"/>
      <c r="B5" s="65"/>
      <c r="C5" s="56" t="s">
        <v>95</v>
      </c>
      <c r="D5" s="55" t="s">
        <v>302</v>
      </c>
      <c r="E5" s="68"/>
      <c r="F5" s="60"/>
      <c r="G5" s="60"/>
    </row>
    <row r="6" spans="1:44" s="53" customFormat="1" x14ac:dyDescent="0.2">
      <c r="A6" s="60"/>
      <c r="B6" s="65"/>
      <c r="C6" s="56" t="s">
        <v>95</v>
      </c>
      <c r="D6" s="55" t="s">
        <v>303</v>
      </c>
      <c r="E6" s="68"/>
      <c r="F6" s="60"/>
      <c r="G6" s="60"/>
    </row>
    <row r="7" spans="1:44" s="53" customFormat="1" x14ac:dyDescent="0.2">
      <c r="A7" s="60"/>
      <c r="B7" s="65"/>
      <c r="C7" s="54" t="s">
        <v>92</v>
      </c>
      <c r="D7" s="55" t="s">
        <v>87</v>
      </c>
      <c r="E7" s="68"/>
      <c r="F7" s="60"/>
      <c r="G7" s="60"/>
    </row>
    <row r="8" spans="1:44" s="53" customFormat="1" x14ac:dyDescent="0.2">
      <c r="A8" s="60"/>
      <c r="B8" s="65"/>
      <c r="C8" s="56" t="s">
        <v>93</v>
      </c>
      <c r="D8" s="55" t="s">
        <v>304</v>
      </c>
      <c r="E8" s="68"/>
      <c r="F8" s="60"/>
      <c r="G8" s="60"/>
    </row>
    <row r="9" spans="1:44" s="53" customFormat="1" ht="28.5" thickBot="1" x14ac:dyDescent="0.25">
      <c r="A9" s="60"/>
      <c r="B9" s="65"/>
      <c r="C9" s="57" t="s">
        <v>92</v>
      </c>
      <c r="D9" s="58" t="s">
        <v>94</v>
      </c>
      <c r="E9" s="68"/>
      <c r="F9" s="60"/>
      <c r="G9" s="60"/>
    </row>
    <row r="10" spans="1:44" ht="29.25" thickTop="1" thickBot="1" x14ac:dyDescent="0.7">
      <c r="A10" s="59"/>
      <c r="B10" s="66"/>
      <c r="C10" s="70"/>
      <c r="D10" s="70"/>
      <c r="E10" s="69"/>
      <c r="F10" s="59"/>
      <c r="G10" s="59"/>
    </row>
    <row r="11" spans="1:44" ht="28.5" thickTop="1" x14ac:dyDescent="0.65">
      <c r="A11" s="59"/>
      <c r="B11" s="59"/>
      <c r="C11" s="71" t="s">
        <v>98</v>
      </c>
      <c r="D11" s="71"/>
      <c r="E11" s="59"/>
      <c r="F11" s="59"/>
      <c r="G11" s="59"/>
    </row>
    <row r="12" spans="1:44" x14ac:dyDescent="0.65">
      <c r="A12" s="59"/>
      <c r="B12" s="59"/>
      <c r="C12" s="71" t="s">
        <v>99</v>
      </c>
      <c r="D12" s="71"/>
      <c r="E12" s="59"/>
      <c r="F12" s="59"/>
      <c r="G12" s="59"/>
    </row>
    <row r="13" spans="1:44" x14ac:dyDescent="0.65">
      <c r="A13" s="59"/>
      <c r="B13" s="59"/>
      <c r="C13" s="71" t="s">
        <v>100</v>
      </c>
      <c r="D13" s="72"/>
      <c r="E13" s="59"/>
      <c r="F13" s="59"/>
      <c r="G13" s="59"/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workbookViewId="0">
      <selection activeCell="A12" sqref="A12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4" t="s">
        <v>96</v>
      </c>
      <c r="B1" s="104"/>
      <c r="C1" s="104"/>
      <c r="D1" s="104"/>
      <c r="E1" s="104"/>
      <c r="F1" s="104"/>
      <c r="G1" s="13"/>
      <c r="H1" s="13"/>
      <c r="I1" s="13"/>
      <c r="J1" s="3"/>
      <c r="K1" s="3"/>
    </row>
    <row r="2" spans="1:11" ht="21.7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10" t="s">
        <v>30</v>
      </c>
      <c r="B4" s="110"/>
      <c r="C4" s="110"/>
      <c r="D4" s="110"/>
      <c r="E4" s="110"/>
      <c r="F4" s="110"/>
      <c r="G4" s="110"/>
      <c r="H4" s="110"/>
      <c r="I4" s="4"/>
    </row>
    <row r="5" spans="1:11" ht="2.25" customHeight="1" x14ac:dyDescent="0.55000000000000004"/>
    <row r="6" spans="1:11" ht="14.25" customHeight="1" x14ac:dyDescent="0.55000000000000004">
      <c r="A6" s="117" t="s">
        <v>31</v>
      </c>
      <c r="B6" s="136" t="s">
        <v>12</v>
      </c>
      <c r="C6" s="136"/>
      <c r="D6" s="136"/>
      <c r="E6" s="136"/>
      <c r="F6" s="136"/>
    </row>
    <row r="7" spans="1:11" ht="16.5" customHeight="1" x14ac:dyDescent="0.55000000000000004">
      <c r="A7" s="118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37" t="s">
        <v>37</v>
      </c>
      <c r="B8" s="138"/>
      <c r="C8" s="138"/>
      <c r="D8" s="138"/>
      <c r="E8" s="138"/>
      <c r="F8" s="139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98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40">
        <f>B9+B10+B11+B12+C9+C10+C11+C12+D9+D10+D11+D12+E10+E9+E11+E12+F9+F10+F11+F12+B13+C13+D13+E13+F13</f>
        <v>21</v>
      </c>
      <c r="C14" s="141"/>
      <c r="D14" s="141"/>
      <c r="E14" s="141"/>
      <c r="F14" s="142"/>
    </row>
    <row r="15" spans="1:11" ht="18.75" customHeight="1" x14ac:dyDescent="0.55000000000000004">
      <c r="A15" s="78" t="s">
        <v>101</v>
      </c>
      <c r="B15" s="133">
        <f>SUM((B14)*100)/25</f>
        <v>84</v>
      </c>
      <c r="C15" s="134"/>
      <c r="D15" s="134"/>
      <c r="E15" s="134"/>
      <c r="F15" s="135"/>
    </row>
    <row r="16" spans="1:11" ht="18.75" customHeight="1" x14ac:dyDescent="0.55000000000000004">
      <c r="A16" s="78" t="s">
        <v>12</v>
      </c>
      <c r="B16" s="133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34"/>
      <c r="D16" s="134"/>
      <c r="E16" s="134"/>
      <c r="F16" s="135"/>
    </row>
    <row r="17" spans="1:6" ht="18.75" customHeight="1" x14ac:dyDescent="0.55000000000000004">
      <c r="A17" s="143" t="s">
        <v>38</v>
      </c>
      <c r="B17" s="143"/>
      <c r="C17" s="143"/>
      <c r="D17" s="143"/>
      <c r="E17" s="143"/>
      <c r="F17" s="143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40">
        <f>B18+B19+B20+B21+C18+C19+C20+C21+D18+D19+D20+D21+E19+E18+E20+E21+F18+F19+F20+F21+B22+C22+D22+E22+F22</f>
        <v>19</v>
      </c>
      <c r="C23" s="141"/>
      <c r="D23" s="141"/>
      <c r="E23" s="141"/>
      <c r="F23" s="142"/>
    </row>
    <row r="24" spans="1:6" ht="18.75" customHeight="1" x14ac:dyDescent="0.55000000000000004">
      <c r="A24" s="78" t="s">
        <v>101</v>
      </c>
      <c r="B24" s="133">
        <f>SUM((B23)*100)/25</f>
        <v>76</v>
      </c>
      <c r="C24" s="134"/>
      <c r="D24" s="134"/>
      <c r="E24" s="134"/>
      <c r="F24" s="135"/>
    </row>
    <row r="25" spans="1:6" ht="18.75" customHeight="1" x14ac:dyDescent="0.55000000000000004">
      <c r="A25" s="78" t="s">
        <v>12</v>
      </c>
      <c r="B25" s="133" t="str">
        <f>IF(B24&gt;=90,"ยอดเยี่ยม",IF(B24&gt;=80,"ดีเลิศ",IF(B24&gt;=70,"ดี",IF(B24&gt;=60,"ปานกลาง",IF(B24&lt;60,"กำลังพัฒนา")))))</f>
        <v>ดี</v>
      </c>
      <c r="C25" s="134"/>
      <c r="D25" s="134"/>
      <c r="E25" s="134"/>
      <c r="F25" s="135"/>
    </row>
    <row r="26" spans="1:6" ht="18.75" customHeight="1" x14ac:dyDescent="0.55000000000000004">
      <c r="A26" s="143" t="s">
        <v>40</v>
      </c>
      <c r="B26" s="143"/>
      <c r="C26" s="143"/>
      <c r="D26" s="143"/>
      <c r="E26" s="143"/>
      <c r="F26" s="143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40">
        <f>B27+B28+C27+C28+D27+D28+E27+E28+F27+F28+B29+C29+D29+E29+F29</f>
        <v>14</v>
      </c>
      <c r="C30" s="141"/>
      <c r="D30" s="141"/>
      <c r="E30" s="141"/>
      <c r="F30" s="142"/>
    </row>
    <row r="31" spans="1:6" ht="18.75" customHeight="1" x14ac:dyDescent="0.55000000000000004">
      <c r="A31" s="78" t="s">
        <v>101</v>
      </c>
      <c r="B31" s="144">
        <f>SUM((B30)*100)/15</f>
        <v>93.333333333333329</v>
      </c>
      <c r="C31" s="145"/>
      <c r="D31" s="145"/>
      <c r="E31" s="145"/>
      <c r="F31" s="146"/>
    </row>
    <row r="32" spans="1:6" ht="18.75" customHeight="1" x14ac:dyDescent="0.55000000000000004">
      <c r="A32" s="78" t="s">
        <v>12</v>
      </c>
      <c r="B32" s="133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34"/>
      <c r="D32" s="134"/>
      <c r="E32" s="134"/>
      <c r="F32" s="135"/>
    </row>
    <row r="33" spans="1:6" ht="18.75" customHeight="1" x14ac:dyDescent="0.55000000000000004">
      <c r="A33" s="143" t="s">
        <v>41</v>
      </c>
      <c r="B33" s="143"/>
      <c r="C33" s="143"/>
      <c r="D33" s="143"/>
      <c r="E33" s="143"/>
      <c r="F33" s="143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40">
        <f>B34+C34+D34+E34+F34+B35+C35+D35+E35+F35</f>
        <v>10</v>
      </c>
      <c r="C36" s="141"/>
      <c r="D36" s="141"/>
      <c r="E36" s="141"/>
      <c r="F36" s="142"/>
    </row>
    <row r="37" spans="1:6" ht="18.75" customHeight="1" x14ac:dyDescent="0.55000000000000004">
      <c r="A37" s="78" t="s">
        <v>101</v>
      </c>
      <c r="B37" s="144">
        <f>SUM((B36)*100)/10</f>
        <v>100</v>
      </c>
      <c r="C37" s="145"/>
      <c r="D37" s="145"/>
      <c r="E37" s="145"/>
      <c r="F37" s="146"/>
    </row>
    <row r="38" spans="1:6" ht="18.75" customHeight="1" x14ac:dyDescent="0.55000000000000004">
      <c r="A38" s="78" t="s">
        <v>12</v>
      </c>
      <c r="B38" s="133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34"/>
      <c r="D38" s="134"/>
      <c r="E38" s="134"/>
      <c r="F38" s="135"/>
    </row>
    <row r="39" spans="1:6" s="18" customFormat="1" ht="18.75" customHeight="1" x14ac:dyDescent="0.5">
      <c r="A39" s="143" t="s">
        <v>43</v>
      </c>
      <c r="B39" s="143"/>
      <c r="C39" s="143"/>
      <c r="D39" s="143"/>
      <c r="E39" s="143"/>
      <c r="F39" s="143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40">
        <f>B40+B41+B42+C40+C41+C42+D40+D41+D42+E40+E41+E42+F40+F41+F42</f>
        <v>10</v>
      </c>
      <c r="C43" s="141"/>
      <c r="D43" s="141"/>
      <c r="E43" s="141"/>
      <c r="F43" s="142"/>
    </row>
    <row r="44" spans="1:6" ht="18.75" customHeight="1" x14ac:dyDescent="0.55000000000000004">
      <c r="A44" s="78" t="s">
        <v>101</v>
      </c>
      <c r="B44" s="144">
        <f>SUM((B43:F43)*100)/15</f>
        <v>66.666666666666671</v>
      </c>
      <c r="C44" s="145"/>
      <c r="D44" s="145"/>
      <c r="E44" s="145"/>
      <c r="F44" s="146"/>
    </row>
    <row r="45" spans="1:6" ht="18.75" customHeight="1" x14ac:dyDescent="0.55000000000000004">
      <c r="A45" s="78" t="s">
        <v>12</v>
      </c>
      <c r="B45" s="133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34"/>
      <c r="D45" s="134"/>
      <c r="E45" s="134"/>
      <c r="F45" s="135"/>
    </row>
    <row r="46" spans="1:6" s="18" customFormat="1" ht="18.75" customHeight="1" x14ac:dyDescent="0.5">
      <c r="A46" s="143" t="s">
        <v>46</v>
      </c>
      <c r="B46" s="143"/>
      <c r="C46" s="143"/>
      <c r="D46" s="143"/>
      <c r="E46" s="143"/>
      <c r="F46" s="143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40">
        <f>B47+C47+D47+E47+F47+B48+C48+D48+E48+F48</f>
        <v>6</v>
      </c>
      <c r="C49" s="141"/>
      <c r="D49" s="141"/>
      <c r="E49" s="141"/>
      <c r="F49" s="142"/>
    </row>
    <row r="50" spans="1:6" ht="18.75" customHeight="1" x14ac:dyDescent="0.55000000000000004">
      <c r="A50" s="78" t="s">
        <v>101</v>
      </c>
      <c r="B50" s="144">
        <f>SUM((B49)*100)/10</f>
        <v>60</v>
      </c>
      <c r="C50" s="145"/>
      <c r="D50" s="145"/>
      <c r="E50" s="145"/>
      <c r="F50" s="146"/>
    </row>
    <row r="51" spans="1:6" ht="18.75" customHeight="1" x14ac:dyDescent="0.55000000000000004">
      <c r="A51" s="78" t="s">
        <v>12</v>
      </c>
      <c r="B51" s="133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34"/>
      <c r="D51" s="134"/>
      <c r="E51" s="134"/>
      <c r="F51" s="135"/>
    </row>
    <row r="52" spans="1:6" ht="18.75" customHeight="1" x14ac:dyDescent="0.55000000000000004">
      <c r="A52" s="43" t="s">
        <v>102</v>
      </c>
      <c r="B52" s="148">
        <f>SUM(B15+B24+B31+B37+B44+B50)/6</f>
        <v>80</v>
      </c>
      <c r="C52" s="148"/>
      <c r="D52" s="148"/>
      <c r="E52" s="148"/>
      <c r="F52" s="148"/>
    </row>
    <row r="53" spans="1:6" ht="20.25" customHeight="1" x14ac:dyDescent="0.55000000000000004">
      <c r="A53" s="73" t="s">
        <v>12</v>
      </c>
      <c r="B53" s="147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47"/>
      <c r="D53" s="147"/>
      <c r="E53" s="147"/>
      <c r="F53" s="147"/>
    </row>
  </sheetData>
  <mergeCells count="31">
    <mergeCell ref="B53:F53"/>
    <mergeCell ref="B45:F45"/>
    <mergeCell ref="A46:F46"/>
    <mergeCell ref="B49:F49"/>
    <mergeCell ref="B50:F50"/>
    <mergeCell ref="B51:F51"/>
    <mergeCell ref="B52:F52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</mergeCells>
  <pageMargins left="0.31496062992125984" right="0.31496062992125984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4" t="s">
        <v>96</v>
      </c>
      <c r="B1" s="104"/>
      <c r="C1" s="104"/>
      <c r="D1" s="104"/>
      <c r="E1" s="104"/>
      <c r="F1" s="104"/>
      <c r="G1" s="13"/>
      <c r="H1" s="13"/>
      <c r="I1" s="13"/>
      <c r="J1" s="3"/>
      <c r="K1" s="3"/>
    </row>
    <row r="2" spans="1:11" ht="21.7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10" t="s">
        <v>63</v>
      </c>
      <c r="B4" s="110"/>
      <c r="C4" s="110"/>
      <c r="D4" s="110"/>
      <c r="E4" s="110"/>
      <c r="F4" s="110"/>
      <c r="G4" s="110"/>
      <c r="H4" s="110"/>
      <c r="I4" s="4"/>
    </row>
    <row r="5" spans="1:11" ht="7.5" customHeight="1" x14ac:dyDescent="0.55000000000000004"/>
    <row r="6" spans="1:11" x14ac:dyDescent="0.55000000000000004">
      <c r="A6" s="105" t="s">
        <v>31</v>
      </c>
      <c r="B6" s="152" t="s">
        <v>12</v>
      </c>
      <c r="C6" s="152"/>
      <c r="D6" s="152"/>
      <c r="E6" s="152"/>
      <c r="F6" s="152"/>
    </row>
    <row r="7" spans="1:11" x14ac:dyDescent="0.55000000000000004">
      <c r="A7" s="106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49" t="s">
        <v>69</v>
      </c>
      <c r="B8" s="150"/>
      <c r="C8" s="150"/>
      <c r="D8" s="150"/>
      <c r="E8" s="150"/>
      <c r="F8" s="151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40">
        <f>B9+B10+B11+C9+C10+C11+D9+D10+D11+E9+E10+E11+F9+F10+F11</f>
        <v>15</v>
      </c>
      <c r="C12" s="141"/>
      <c r="D12" s="141"/>
      <c r="E12" s="141"/>
      <c r="F12" s="142"/>
    </row>
    <row r="13" spans="1:11" ht="18.75" customHeight="1" x14ac:dyDescent="0.55000000000000004">
      <c r="A13" s="78" t="s">
        <v>101</v>
      </c>
      <c r="B13" s="133">
        <f>SUM((B12)*100)/15</f>
        <v>100</v>
      </c>
      <c r="C13" s="134"/>
      <c r="D13" s="134"/>
      <c r="E13" s="134"/>
      <c r="F13" s="135"/>
    </row>
    <row r="14" spans="1:11" ht="18.75" customHeight="1" x14ac:dyDescent="0.55000000000000004">
      <c r="A14" s="78" t="s">
        <v>12</v>
      </c>
      <c r="B14" s="133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34"/>
      <c r="D14" s="134"/>
      <c r="E14" s="134"/>
      <c r="F14" s="135"/>
    </row>
    <row r="15" spans="1:11" x14ac:dyDescent="0.55000000000000004">
      <c r="A15" s="149" t="s">
        <v>67</v>
      </c>
      <c r="B15" s="150"/>
      <c r="C15" s="150"/>
      <c r="D15" s="150"/>
      <c r="E15" s="150"/>
      <c r="F15" s="151"/>
    </row>
    <row r="16" spans="1:11" x14ac:dyDescent="0.55000000000000004">
      <c r="A16" s="17" t="s">
        <v>285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286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40">
        <f>B16+B17+C16+C17+D16+D17+E16+E17+F16+F17</f>
        <v>10</v>
      </c>
      <c r="C18" s="141"/>
      <c r="D18" s="141"/>
      <c r="E18" s="141"/>
      <c r="F18" s="142"/>
    </row>
    <row r="19" spans="1:6" ht="18.75" customHeight="1" x14ac:dyDescent="0.55000000000000004">
      <c r="A19" s="78" t="s">
        <v>101</v>
      </c>
      <c r="B19" s="144">
        <f>SUM((B18)*100)/10</f>
        <v>100</v>
      </c>
      <c r="C19" s="145"/>
      <c r="D19" s="145"/>
      <c r="E19" s="145"/>
      <c r="F19" s="146"/>
    </row>
    <row r="20" spans="1:6" ht="18.75" customHeight="1" x14ac:dyDescent="0.55000000000000004">
      <c r="A20" s="78" t="s">
        <v>12</v>
      </c>
      <c r="B20" s="133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34"/>
      <c r="D20" s="134"/>
      <c r="E20" s="134"/>
      <c r="F20" s="135"/>
    </row>
    <row r="21" spans="1:6" x14ac:dyDescent="0.55000000000000004">
      <c r="A21" s="153" t="s">
        <v>68</v>
      </c>
      <c r="B21" s="153"/>
      <c r="C21" s="153"/>
      <c r="D21" s="153"/>
      <c r="E21" s="153"/>
      <c r="F21" s="153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40">
        <f>B22+B23+B25+B24+B26+C22+C23+C24+C25+C26+D22+D23+D24+D25+D26+E22+E23+E24+E25+E26+F22+F23+F25+F24+F26</f>
        <v>25</v>
      </c>
      <c r="C27" s="141"/>
      <c r="D27" s="141"/>
      <c r="E27" s="141"/>
      <c r="F27" s="142"/>
    </row>
    <row r="28" spans="1:6" ht="18.75" customHeight="1" x14ac:dyDescent="0.55000000000000004">
      <c r="A28" s="78" t="s">
        <v>101</v>
      </c>
      <c r="B28" s="144">
        <f>SUM((B27)*100)/25</f>
        <v>100</v>
      </c>
      <c r="C28" s="145"/>
      <c r="D28" s="145"/>
      <c r="E28" s="145"/>
      <c r="F28" s="146"/>
    </row>
    <row r="29" spans="1:6" ht="18.75" customHeight="1" x14ac:dyDescent="0.55000000000000004">
      <c r="A29" s="78" t="s">
        <v>12</v>
      </c>
      <c r="B29" s="133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34"/>
      <c r="D29" s="134"/>
      <c r="E29" s="134"/>
      <c r="F29" s="135"/>
    </row>
    <row r="30" spans="1:6" x14ac:dyDescent="0.55000000000000004">
      <c r="A30" s="153" t="s">
        <v>75</v>
      </c>
      <c r="B30" s="153"/>
      <c r="C30" s="153"/>
      <c r="D30" s="153"/>
      <c r="E30" s="153"/>
      <c r="F30" s="153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40">
        <f>B31+B32+B33+C31+C32+C33+D31+D32+D33+E31+E32+E33+F32+F31+F33</f>
        <v>15</v>
      </c>
      <c r="C34" s="141"/>
      <c r="D34" s="141"/>
      <c r="E34" s="141"/>
      <c r="F34" s="142"/>
    </row>
    <row r="35" spans="1:6" ht="18.75" customHeight="1" x14ac:dyDescent="0.55000000000000004">
      <c r="A35" s="78" t="s">
        <v>101</v>
      </c>
      <c r="B35" s="144">
        <f>SUM((B34)*100)/15</f>
        <v>100</v>
      </c>
      <c r="C35" s="145"/>
      <c r="D35" s="145"/>
      <c r="E35" s="145"/>
      <c r="F35" s="146"/>
    </row>
    <row r="36" spans="1:6" ht="18.75" customHeight="1" x14ac:dyDescent="0.55000000000000004">
      <c r="A36" s="78" t="s">
        <v>12</v>
      </c>
      <c r="B36" s="133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34"/>
      <c r="D36" s="134"/>
      <c r="E36" s="134"/>
      <c r="F36" s="135"/>
    </row>
    <row r="37" spans="1:6" s="18" customFormat="1" ht="23.25" x14ac:dyDescent="0.55000000000000004">
      <c r="A37" s="153" t="s">
        <v>79</v>
      </c>
      <c r="B37" s="153"/>
      <c r="C37" s="153"/>
      <c r="D37" s="153"/>
      <c r="E37" s="153"/>
      <c r="F37" s="153"/>
    </row>
    <row r="38" spans="1:6" s="18" customFormat="1" ht="40.5" customHeight="1" x14ac:dyDescent="0.55000000000000004">
      <c r="A38" s="17" t="s">
        <v>287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288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40">
        <f>B38+B39+C38+C39+D38+D39+E38+E39+F38+F39</f>
        <v>8</v>
      </c>
      <c r="C40" s="141"/>
      <c r="D40" s="141"/>
      <c r="E40" s="141"/>
      <c r="F40" s="142"/>
    </row>
    <row r="41" spans="1:6" ht="18.75" customHeight="1" x14ac:dyDescent="0.55000000000000004">
      <c r="A41" s="78" t="s">
        <v>101</v>
      </c>
      <c r="B41" s="144">
        <f>SUM((B40)*100)/10</f>
        <v>80</v>
      </c>
      <c r="C41" s="145"/>
      <c r="D41" s="145"/>
      <c r="E41" s="145"/>
      <c r="F41" s="146"/>
    </row>
    <row r="42" spans="1:6" ht="18.75" customHeight="1" x14ac:dyDescent="0.55000000000000004">
      <c r="A42" s="78" t="s">
        <v>12</v>
      </c>
      <c r="B42" s="133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34"/>
      <c r="D42" s="134"/>
      <c r="E42" s="134"/>
      <c r="F42" s="135"/>
    </row>
    <row r="43" spans="1:6" x14ac:dyDescent="0.55000000000000004">
      <c r="A43" s="44" t="s">
        <v>102</v>
      </c>
      <c r="B43" s="154">
        <f>SUM(B13+B19+B28+B35+B41)/5</f>
        <v>96</v>
      </c>
      <c r="C43" s="154"/>
      <c r="D43" s="154"/>
      <c r="E43" s="154"/>
      <c r="F43" s="154"/>
    </row>
    <row r="44" spans="1:6" x14ac:dyDescent="0.55000000000000004">
      <c r="A44" s="74" t="s">
        <v>12</v>
      </c>
      <c r="B44" s="152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52"/>
      <c r="D44" s="152"/>
      <c r="E44" s="152"/>
      <c r="F44" s="152"/>
    </row>
  </sheetData>
  <mergeCells count="27"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A8:F8"/>
    <mergeCell ref="A1:F1"/>
    <mergeCell ref="A2:F2"/>
    <mergeCell ref="A4:H4"/>
    <mergeCell ref="A6:A7"/>
    <mergeCell ref="B6:F6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42"/>
  <sheetViews>
    <sheetView topLeftCell="A22" workbookViewId="0">
      <selection activeCell="B11" sqref="B11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4" t="s">
        <v>289</v>
      </c>
      <c r="B1" s="104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05" t="s">
        <v>7</v>
      </c>
      <c r="B3" s="105" t="s">
        <v>8</v>
      </c>
    </row>
    <row r="4" spans="1:5" ht="24" customHeight="1" x14ac:dyDescent="0.55000000000000004">
      <c r="A4" s="106"/>
      <c r="B4" s="106"/>
    </row>
    <row r="5" spans="1:5" ht="18.75" customHeight="1" x14ac:dyDescent="0.55000000000000004">
      <c r="A5" s="46">
        <v>1</v>
      </c>
      <c r="B5" s="8" t="s">
        <v>305</v>
      </c>
    </row>
    <row r="6" spans="1:5" ht="18.75" customHeight="1" x14ac:dyDescent="0.55000000000000004">
      <c r="A6" s="46">
        <v>2</v>
      </c>
      <c r="B6" s="8" t="s">
        <v>306</v>
      </c>
    </row>
    <row r="7" spans="1:5" ht="18.75" customHeight="1" x14ac:dyDescent="0.55000000000000004">
      <c r="A7" s="46">
        <v>3</v>
      </c>
      <c r="B7" s="8" t="s">
        <v>307</v>
      </c>
    </row>
    <row r="8" spans="1:5" ht="18.75" customHeight="1" x14ac:dyDescent="0.55000000000000004">
      <c r="A8" s="46">
        <v>4</v>
      </c>
      <c r="B8" s="8" t="s">
        <v>308</v>
      </c>
    </row>
    <row r="9" spans="1:5" ht="18.75" customHeight="1" x14ac:dyDescent="0.55000000000000004">
      <c r="A9" s="46">
        <v>5</v>
      </c>
      <c r="B9" s="8" t="s">
        <v>309</v>
      </c>
    </row>
    <row r="10" spans="1:5" ht="18.75" customHeight="1" x14ac:dyDescent="0.55000000000000004">
      <c r="A10" s="46">
        <v>6</v>
      </c>
      <c r="B10" s="8" t="s">
        <v>310</v>
      </c>
    </row>
    <row r="11" spans="1:5" ht="18.75" customHeight="1" x14ac:dyDescent="0.55000000000000004">
      <c r="A11" s="46">
        <v>7</v>
      </c>
      <c r="B11" s="8" t="s">
        <v>311</v>
      </c>
    </row>
    <row r="12" spans="1:5" ht="18.75" customHeight="1" x14ac:dyDescent="0.55000000000000004">
      <c r="A12" s="46">
        <v>8</v>
      </c>
      <c r="B12" s="8" t="s">
        <v>312</v>
      </c>
    </row>
    <row r="13" spans="1:5" ht="18.75" customHeight="1" x14ac:dyDescent="0.55000000000000004">
      <c r="A13" s="46">
        <v>9</v>
      </c>
      <c r="B13" s="8" t="s">
        <v>313</v>
      </c>
    </row>
    <row r="14" spans="1:5" ht="18.75" customHeight="1" x14ac:dyDescent="0.55000000000000004">
      <c r="A14" s="46">
        <v>10</v>
      </c>
      <c r="B14" s="8" t="s">
        <v>314</v>
      </c>
    </row>
    <row r="15" spans="1:5" ht="18.75" customHeight="1" x14ac:dyDescent="0.55000000000000004">
      <c r="A15" s="46">
        <v>11</v>
      </c>
      <c r="B15" s="8" t="s">
        <v>315</v>
      </c>
    </row>
    <row r="16" spans="1:5" ht="18.75" customHeight="1" x14ac:dyDescent="0.55000000000000004">
      <c r="A16" s="46">
        <v>12</v>
      </c>
      <c r="B16" s="8" t="s">
        <v>316</v>
      </c>
    </row>
    <row r="17" spans="1:2" ht="18.75" customHeight="1" x14ac:dyDescent="0.55000000000000004">
      <c r="A17" s="46">
        <v>13</v>
      </c>
      <c r="B17" s="8" t="s">
        <v>317</v>
      </c>
    </row>
    <row r="18" spans="1:2" ht="18.75" customHeight="1" x14ac:dyDescent="0.55000000000000004">
      <c r="A18" s="46">
        <v>14</v>
      </c>
      <c r="B18" s="8" t="s">
        <v>318</v>
      </c>
    </row>
    <row r="19" spans="1:2" ht="18.75" customHeight="1" x14ac:dyDescent="0.55000000000000004">
      <c r="A19" s="46">
        <v>15</v>
      </c>
      <c r="B19" s="8" t="s">
        <v>319</v>
      </c>
    </row>
    <row r="20" spans="1:2" ht="18.75" customHeight="1" x14ac:dyDescent="0.55000000000000004">
      <c r="A20" s="46">
        <v>16</v>
      </c>
      <c r="B20" s="8" t="s">
        <v>320</v>
      </c>
    </row>
    <row r="21" spans="1:2" ht="18.75" customHeight="1" x14ac:dyDescent="0.55000000000000004">
      <c r="A21" s="46">
        <v>17</v>
      </c>
      <c r="B21" s="8" t="s">
        <v>321</v>
      </c>
    </row>
    <row r="22" spans="1:2" ht="18.75" customHeight="1" x14ac:dyDescent="0.55000000000000004">
      <c r="A22" s="46">
        <v>18</v>
      </c>
      <c r="B22" s="8" t="s">
        <v>322</v>
      </c>
    </row>
    <row r="23" spans="1:2" ht="18.75" customHeight="1" x14ac:dyDescent="0.55000000000000004">
      <c r="A23" s="46">
        <v>19</v>
      </c>
      <c r="B23" s="8" t="s">
        <v>323</v>
      </c>
    </row>
    <row r="24" spans="1:2" ht="18.75" customHeight="1" x14ac:dyDescent="0.55000000000000004">
      <c r="A24" s="46">
        <v>20</v>
      </c>
      <c r="B24" s="8" t="s">
        <v>324</v>
      </c>
    </row>
    <row r="25" spans="1:2" ht="18.75" customHeight="1" x14ac:dyDescent="0.55000000000000004">
      <c r="A25" s="46">
        <v>21</v>
      </c>
      <c r="B25" s="8" t="s">
        <v>325</v>
      </c>
    </row>
    <row r="26" spans="1:2" ht="18.75" customHeight="1" x14ac:dyDescent="0.55000000000000004">
      <c r="A26" s="46">
        <v>22</v>
      </c>
      <c r="B26" s="8" t="s">
        <v>326</v>
      </c>
    </row>
    <row r="27" spans="1:2" ht="18.75" customHeight="1" x14ac:dyDescent="0.55000000000000004">
      <c r="A27" s="46">
        <v>23</v>
      </c>
      <c r="B27" s="8" t="s">
        <v>327</v>
      </c>
    </row>
    <row r="28" spans="1:2" ht="18.75" customHeight="1" x14ac:dyDescent="0.55000000000000004">
      <c r="A28" s="46">
        <v>24</v>
      </c>
      <c r="B28" s="8" t="s">
        <v>328</v>
      </c>
    </row>
    <row r="29" spans="1:2" ht="18.75" customHeight="1" x14ac:dyDescent="0.55000000000000004">
      <c r="A29" s="46">
        <v>25</v>
      </c>
      <c r="B29" s="8" t="s">
        <v>329</v>
      </c>
    </row>
    <row r="30" spans="1:2" ht="18.75" customHeight="1" x14ac:dyDescent="0.55000000000000004">
      <c r="A30" s="46">
        <v>26</v>
      </c>
      <c r="B30" s="8" t="s">
        <v>330</v>
      </c>
    </row>
    <row r="31" spans="1:2" ht="18.75" customHeight="1" x14ac:dyDescent="0.55000000000000004">
      <c r="A31" s="46">
        <v>27</v>
      </c>
      <c r="B31" s="8" t="s">
        <v>331</v>
      </c>
    </row>
    <row r="32" spans="1:2" ht="18.75" customHeight="1" x14ac:dyDescent="0.55000000000000004">
      <c r="A32" s="46">
        <v>28</v>
      </c>
      <c r="B32" s="8" t="s">
        <v>332</v>
      </c>
    </row>
    <row r="33" spans="1:2" ht="18.75" customHeight="1" x14ac:dyDescent="0.55000000000000004">
      <c r="A33" s="46">
        <v>29</v>
      </c>
      <c r="B33" s="8" t="s">
        <v>333</v>
      </c>
    </row>
    <row r="34" spans="1:2" ht="18.75" customHeight="1" x14ac:dyDescent="0.55000000000000004">
      <c r="A34" s="46">
        <v>30</v>
      </c>
      <c r="B34" s="8" t="s">
        <v>334</v>
      </c>
    </row>
    <row r="35" spans="1:2" ht="18.75" customHeight="1" x14ac:dyDescent="0.55000000000000004">
      <c r="A35" s="46">
        <v>31</v>
      </c>
      <c r="B35" s="8" t="s">
        <v>335</v>
      </c>
    </row>
    <row r="36" spans="1:2" ht="18.75" customHeight="1" x14ac:dyDescent="0.55000000000000004">
      <c r="A36" s="46">
        <v>32</v>
      </c>
      <c r="B36" s="8" t="s">
        <v>103</v>
      </c>
    </row>
    <row r="37" spans="1:2" ht="19.5" customHeight="1" x14ac:dyDescent="0.55000000000000004">
      <c r="A37" s="108" t="s">
        <v>15</v>
      </c>
      <c r="B37" s="109"/>
    </row>
    <row r="38" spans="1:2" ht="19.5" customHeight="1" x14ac:dyDescent="0.55000000000000004">
      <c r="A38" s="108" t="s">
        <v>16</v>
      </c>
      <c r="B38" s="109"/>
    </row>
    <row r="40" spans="1:2" ht="18.75" customHeight="1" x14ac:dyDescent="0.55000000000000004">
      <c r="A40" s="107" t="s">
        <v>85</v>
      </c>
      <c r="B40" s="107"/>
    </row>
    <row r="41" spans="1:2" ht="18.75" customHeight="1" x14ac:dyDescent="0.55000000000000004">
      <c r="A41" s="107" t="s">
        <v>86</v>
      </c>
      <c r="B41" s="107"/>
    </row>
    <row r="42" spans="1:2" ht="18.75" customHeight="1" x14ac:dyDescent="0.55000000000000004">
      <c r="A42" s="107" t="s">
        <v>87</v>
      </c>
      <c r="B42" s="107"/>
    </row>
  </sheetData>
  <mergeCells count="8">
    <mergeCell ref="A1:B1"/>
    <mergeCell ref="A3:A4"/>
    <mergeCell ref="B3:B4"/>
    <mergeCell ref="A42:B42"/>
    <mergeCell ref="A37:B37"/>
    <mergeCell ref="A38:B38"/>
    <mergeCell ref="A40:B40"/>
    <mergeCell ref="A41:B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50"/>
  <sheetViews>
    <sheetView tabSelected="1" topLeftCell="A28" workbookViewId="0">
      <selection activeCell="D36" sqref="D36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04" t="s">
        <v>96</v>
      </c>
      <c r="B1" s="104"/>
      <c r="C1" s="104"/>
      <c r="D1" s="104"/>
      <c r="E1" s="104"/>
      <c r="F1" s="104"/>
      <c r="G1" s="104"/>
      <c r="H1" s="3"/>
      <c r="I1" s="3"/>
    </row>
    <row r="2" spans="1:9" ht="19.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04"/>
      <c r="H2" s="3"/>
      <c r="I2" s="3"/>
    </row>
    <row r="3" spans="1:9" ht="18.75" customHeight="1" x14ac:dyDescent="0.55000000000000004">
      <c r="A3" s="110" t="s">
        <v>4</v>
      </c>
      <c r="B3" s="110"/>
      <c r="C3" s="110"/>
      <c r="D3" s="110"/>
      <c r="E3" s="110"/>
      <c r="F3" s="110"/>
      <c r="G3" s="110"/>
      <c r="H3" s="4"/>
      <c r="I3" s="4"/>
    </row>
    <row r="4" spans="1:9" ht="18.75" customHeight="1" x14ac:dyDescent="0.55000000000000004">
      <c r="A4" s="111" t="s">
        <v>5</v>
      </c>
      <c r="B4" s="111"/>
      <c r="C4" s="111"/>
      <c r="D4" s="111"/>
      <c r="E4" s="111"/>
      <c r="F4" s="111"/>
      <c r="G4" s="111"/>
      <c r="H4" s="5"/>
      <c r="I4" s="5"/>
    </row>
    <row r="5" spans="1:9" ht="18.75" customHeight="1" x14ac:dyDescent="0.55000000000000004">
      <c r="A5" s="111" t="s">
        <v>6</v>
      </c>
      <c r="B5" s="111"/>
      <c r="C5" s="111"/>
      <c r="D5" s="111"/>
      <c r="E5" s="111"/>
      <c r="F5" s="111"/>
      <c r="G5" s="111"/>
      <c r="H5" s="5"/>
      <c r="I5" s="5"/>
    </row>
    <row r="6" spans="1:9" ht="21" customHeight="1" x14ac:dyDescent="0.55000000000000004">
      <c r="A6" s="112" t="s">
        <v>290</v>
      </c>
      <c r="B6" s="112"/>
      <c r="C6" s="112"/>
      <c r="D6" s="112"/>
      <c r="E6" s="112"/>
      <c r="F6" s="112"/>
      <c r="G6" s="112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05" t="s">
        <v>7</v>
      </c>
      <c r="B8" s="105" t="s">
        <v>8</v>
      </c>
      <c r="C8" s="113" t="s">
        <v>9</v>
      </c>
      <c r="D8" s="114"/>
      <c r="E8" s="115" t="s">
        <v>10</v>
      </c>
      <c r="F8" s="115" t="s">
        <v>11</v>
      </c>
      <c r="G8" s="105" t="s">
        <v>12</v>
      </c>
    </row>
    <row r="9" spans="1:9" ht="24" customHeight="1" x14ac:dyDescent="0.55000000000000004">
      <c r="A9" s="106"/>
      <c r="B9" s="106"/>
      <c r="C9" s="26" t="s">
        <v>13</v>
      </c>
      <c r="D9" s="27" t="s">
        <v>14</v>
      </c>
      <c r="E9" s="116"/>
      <c r="F9" s="116"/>
      <c r="G9" s="106"/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เด็กชายธนดล  เริญรัมย์</v>
      </c>
      <c r="C10" s="7">
        <v>89</v>
      </c>
      <c r="D10" s="7">
        <v>78</v>
      </c>
      <c r="E10" s="7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8" t="str">
        <f>ข้อมูลนักเรียน!B6</f>
        <v>เด็กชายธนเดช  เริญรัมย์</v>
      </c>
      <c r="C11" s="7">
        <v>78</v>
      </c>
      <c r="D11" s="7">
        <v>77</v>
      </c>
      <c r="E11" s="7">
        <f t="shared" ref="E11:E41" si="0">SUM(C11:D11)/2</f>
        <v>77.5</v>
      </c>
      <c r="F11" s="9">
        <f t="shared" ref="F11:F41" si="1">SUM(E11)</f>
        <v>77.5</v>
      </c>
      <c r="G11" s="10" t="str">
        <f t="shared" ref="G11:G43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เด็กชายอนุกานต์  ศรีวรสาร</v>
      </c>
      <c r="C12" s="7">
        <v>89</v>
      </c>
      <c r="D12" s="7">
        <v>71</v>
      </c>
      <c r="E12" s="7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8" t="str">
        <f>ข้อมูลนักเรียน!B8</f>
        <v>เด็กชายภัทรดนัย  ชำนาญกิจ</v>
      </c>
      <c r="C13" s="7">
        <v>76</v>
      </c>
      <c r="D13" s="7">
        <v>72</v>
      </c>
      <c r="E13" s="7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8" t="str">
        <f>ข้อมูลนักเรียน!B9</f>
        <v>เด็กชายต้นกล้า  ตรีเมฆ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 t="str">
        <f>ข้อมูลนักเรียน!B10</f>
        <v>เด็กชายพีรภัทร  แก้วเพชร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 t="str">
        <f>ข้อมูลนักเรียน!B11</f>
        <v>เด็กหญิงไวโอลีน  นารีรัมย์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 t="str">
        <f>ข้อมูลนักเรียน!B12</f>
        <v>เด็กชายอดิศร  หนูแก้ว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 t="str">
        <f>ข้อมูลนักเรียน!B13</f>
        <v>เด็กหญิงณิชานันท์  ชัยสุวรรณ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 t="str">
        <f>ข้อมูลนักเรียน!B14</f>
        <v>เด็กชายอัตภรณ์  เชื้อชาติ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 t="str">
        <f>ข้อมูลนักเรียน!B15</f>
        <v>เด็กชายศิริชัย  วนเชียงราก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 t="str">
        <f>ข้อมูลนักเรียน!B16</f>
        <v>เด็กชายกวิน  เลี่ยมกระโทก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 t="str">
        <f>ข้อมูลนักเรียน!B17</f>
        <v>เด็กชายกรวิชญ์  โอกระโทก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 t="str">
        <f>ข้อมูลนักเรียน!B18</f>
        <v>เด็กชายอดิศร  โนรีราช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 t="str">
        <f>ข้อมูลนักเรียน!B19</f>
        <v>เด็กชายสรวิชญ์  ยากระโทก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 t="str">
        <f>ข้อมูลนักเรียน!B20</f>
        <v>เด็กชายนันทพงศ์  พลอยกระโทก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 t="str">
        <f>ข้อมูลนักเรียน!B21</f>
        <v>เด็กหญิงธนาภา  ฉันกระโทก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 t="str">
        <f>ข้อมูลนักเรียน!B22</f>
        <v>เด็กหญิงพิมพ์รตี  แซ่ปึง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 t="str">
        <f>ข้อมูลนักเรียน!B23</f>
        <v>เด็กหญิงวันวิสา  ศรีวงษา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 t="str">
        <f>ข้อมูลนักเรียน!B30</f>
        <v>เด็กชายธีรศิลป์  ตรีเมฆ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46">
        <v>21</v>
      </c>
      <c r="B30" s="8" t="str">
        <f>ข้อมูลนักเรียน!B31</f>
        <v>เด็กชายภาณุวิชญ์  งามสูงเนิน</v>
      </c>
      <c r="C30" s="8"/>
      <c r="D30" s="8"/>
      <c r="E30" s="7">
        <f t="shared" si="0"/>
        <v>0</v>
      </c>
      <c r="F30" s="9">
        <f t="shared" si="1"/>
        <v>0</v>
      </c>
      <c r="G30" s="10" t="str">
        <f t="shared" si="2"/>
        <v>กำลังพัฒนา</v>
      </c>
    </row>
    <row r="31" spans="1:7" ht="18.75" customHeight="1" x14ac:dyDescent="0.55000000000000004">
      <c r="A31" s="46">
        <v>22</v>
      </c>
      <c r="B31" s="8" t="str">
        <f>ข้อมูลนักเรียน!B22</f>
        <v>เด็กหญิงพิมพ์รตี  แซ่ปึง</v>
      </c>
      <c r="C31" s="8"/>
      <c r="D31" s="8"/>
      <c r="E31" s="46">
        <f t="shared" ref="E31:E34" si="3">SUM(C31:D31)/2</f>
        <v>0</v>
      </c>
      <c r="F31" s="9">
        <f t="shared" ref="F31:F34" si="4">SUM(E31)</f>
        <v>0</v>
      </c>
      <c r="G31" s="10" t="str">
        <f t="shared" ref="G31:G34" si="5">IF(F31&gt;=90,"ยอดเยี่ยม",IF(F31&gt;=80,"ดีเลิศ",IF(F31&gt;=70,"ดี",IF(F31&gt;=60,"ปานกลาง",IF(F31&lt;60,"กำลังพัฒนา")))))</f>
        <v>กำลังพัฒนา</v>
      </c>
    </row>
    <row r="32" spans="1:7" ht="18.75" customHeight="1" x14ac:dyDescent="0.55000000000000004">
      <c r="A32" s="46">
        <v>23</v>
      </c>
      <c r="B32" s="8" t="str">
        <f>ข้อมูลนักเรียน!B23</f>
        <v>เด็กหญิงวันวิสา  ศรีวงษา</v>
      </c>
      <c r="C32" s="8"/>
      <c r="D32" s="8"/>
      <c r="E32" s="46">
        <f t="shared" si="3"/>
        <v>0</v>
      </c>
      <c r="F32" s="9">
        <f t="shared" si="4"/>
        <v>0</v>
      </c>
      <c r="G32" s="10" t="str">
        <f t="shared" si="5"/>
        <v>กำลังพัฒนา</v>
      </c>
    </row>
    <row r="33" spans="1:7" ht="18.75" customHeight="1" x14ac:dyDescent="0.55000000000000004">
      <c r="A33" s="46">
        <v>24</v>
      </c>
      <c r="B33" s="8" t="str">
        <f>ข้อมูลนักเรียน!B30</f>
        <v>เด็กชายธีรศิลป์  ตรีเมฆ</v>
      </c>
      <c r="C33" s="8"/>
      <c r="D33" s="8"/>
      <c r="E33" s="46">
        <f t="shared" si="3"/>
        <v>0</v>
      </c>
      <c r="F33" s="9">
        <f t="shared" si="4"/>
        <v>0</v>
      </c>
      <c r="G33" s="10" t="str">
        <f t="shared" si="5"/>
        <v>กำลังพัฒนา</v>
      </c>
    </row>
    <row r="34" spans="1:7" ht="18.75" customHeight="1" x14ac:dyDescent="0.55000000000000004">
      <c r="A34" s="46">
        <v>25</v>
      </c>
      <c r="B34" s="8" t="str">
        <f>ข้อมูลนักเรียน!B31</f>
        <v>เด็กชายภาณุวิชญ์  งามสูงเนิน</v>
      </c>
      <c r="C34" s="8"/>
      <c r="D34" s="8"/>
      <c r="E34" s="46">
        <f t="shared" si="3"/>
        <v>0</v>
      </c>
      <c r="F34" s="9">
        <f t="shared" si="4"/>
        <v>0</v>
      </c>
      <c r="G34" s="10" t="str">
        <f t="shared" si="5"/>
        <v>กำลังพัฒนา</v>
      </c>
    </row>
    <row r="35" spans="1:7" ht="18.75" customHeight="1" x14ac:dyDescent="0.55000000000000004">
      <c r="A35" s="46">
        <v>26</v>
      </c>
      <c r="B35" s="8" t="str">
        <f>ข้อมูลนักเรียน!B32</f>
        <v>เด็กหญิงพัชราพรรณ  มูลหาร</v>
      </c>
      <c r="C35" s="8"/>
      <c r="D35" s="8"/>
      <c r="E35" s="7">
        <f t="shared" si="0"/>
        <v>0</v>
      </c>
      <c r="F35" s="9">
        <f t="shared" si="1"/>
        <v>0</v>
      </c>
      <c r="G35" s="10" t="str">
        <f t="shared" si="2"/>
        <v>กำลังพัฒนา</v>
      </c>
    </row>
    <row r="36" spans="1:7" ht="18.75" customHeight="1" x14ac:dyDescent="0.55000000000000004">
      <c r="A36" s="46">
        <v>27</v>
      </c>
      <c r="B36" s="8" t="str">
        <f>ข้อมูลนักเรียน!B30</f>
        <v>เด็กชายธีรศิลป์  ตรีเมฆ</v>
      </c>
      <c r="C36" s="8"/>
      <c r="D36" s="8"/>
      <c r="E36" s="46">
        <f t="shared" ref="E36:E38" si="6">SUM(C36:D36)/2</f>
        <v>0</v>
      </c>
      <c r="F36" s="9">
        <f t="shared" ref="F36:F38" si="7">SUM(E36)</f>
        <v>0</v>
      </c>
      <c r="G36" s="10" t="str">
        <f t="shared" ref="G36:G38" si="8">IF(F36&gt;=90,"ยอดเยี่ยม",IF(F36&gt;=80,"ดีเลิศ",IF(F36&gt;=70,"ดี",IF(F36&gt;=60,"ปานกลาง",IF(F36&lt;60,"กำลังพัฒนา")))))</f>
        <v>กำลังพัฒนา</v>
      </c>
    </row>
    <row r="37" spans="1:7" ht="18.75" customHeight="1" x14ac:dyDescent="0.55000000000000004">
      <c r="A37" s="46">
        <v>28</v>
      </c>
      <c r="B37" s="8" t="str">
        <f>ข้อมูลนักเรียน!B31</f>
        <v>เด็กชายภาณุวิชญ์  งามสูงเนิน</v>
      </c>
      <c r="C37" s="8"/>
      <c r="D37" s="8"/>
      <c r="E37" s="46">
        <f t="shared" si="6"/>
        <v>0</v>
      </c>
      <c r="F37" s="9">
        <f t="shared" si="7"/>
        <v>0</v>
      </c>
      <c r="G37" s="10" t="str">
        <f t="shared" si="8"/>
        <v>กำลังพัฒนา</v>
      </c>
    </row>
    <row r="38" spans="1:7" ht="18.75" customHeight="1" x14ac:dyDescent="0.55000000000000004">
      <c r="A38" s="46">
        <v>29</v>
      </c>
      <c r="B38" s="8" t="str">
        <f>ข้อมูลนักเรียน!B33</f>
        <v>เด็กหญิงจิรนันท์  รวบกระโทก</v>
      </c>
      <c r="C38" s="8"/>
      <c r="D38" s="8"/>
      <c r="E38" s="46">
        <f t="shared" si="6"/>
        <v>0</v>
      </c>
      <c r="F38" s="9">
        <f t="shared" si="7"/>
        <v>0</v>
      </c>
      <c r="G38" s="10" t="str">
        <f t="shared" si="8"/>
        <v>กำลังพัฒนา</v>
      </c>
    </row>
    <row r="39" spans="1:7" ht="18.75" customHeight="1" x14ac:dyDescent="0.55000000000000004">
      <c r="A39" s="46">
        <v>30</v>
      </c>
      <c r="B39" s="8" t="str">
        <f>ข้อมูลนักเรียน!B33</f>
        <v>เด็กหญิงจิรนันท์  รวบกระโทก</v>
      </c>
      <c r="C39" s="8"/>
      <c r="D39" s="8"/>
      <c r="E39" s="7">
        <f t="shared" si="0"/>
        <v>0</v>
      </c>
      <c r="F39" s="9">
        <f t="shared" si="1"/>
        <v>0</v>
      </c>
      <c r="G39" s="10" t="str">
        <f t="shared" si="2"/>
        <v>กำลังพัฒนา</v>
      </c>
    </row>
    <row r="40" spans="1:7" ht="18.75" customHeight="1" x14ac:dyDescent="0.55000000000000004">
      <c r="A40" s="46">
        <v>31</v>
      </c>
      <c r="B40" s="8" t="str">
        <f>ข้อมูลนักเรียน!B34</f>
        <v>เด็กหญิงธิติมา  ด่านกระโทก</v>
      </c>
      <c r="C40" s="8"/>
      <c r="D40" s="8"/>
      <c r="E40" s="7">
        <f t="shared" si="0"/>
        <v>0</v>
      </c>
      <c r="F40" s="9">
        <f t="shared" si="1"/>
        <v>0</v>
      </c>
      <c r="G40" s="10" t="str">
        <f t="shared" si="2"/>
        <v>กำลังพัฒนา</v>
      </c>
    </row>
    <row r="41" spans="1:7" ht="18.75" customHeight="1" x14ac:dyDescent="0.55000000000000004">
      <c r="A41" s="46">
        <v>32</v>
      </c>
      <c r="B41" s="8" t="str">
        <f>ข้อมูลนักเรียน!B36</f>
        <v>เด็กหญิง</v>
      </c>
      <c r="C41" s="8"/>
      <c r="D41" s="8"/>
      <c r="E41" s="7">
        <f t="shared" si="0"/>
        <v>0</v>
      </c>
      <c r="F41" s="9">
        <f t="shared" si="1"/>
        <v>0</v>
      </c>
      <c r="G41" s="10" t="str">
        <f t="shared" si="2"/>
        <v>กำลังพัฒนา</v>
      </c>
    </row>
    <row r="42" spans="1:7" ht="19.5" customHeight="1" x14ac:dyDescent="0.55000000000000004">
      <c r="A42" s="108" t="s">
        <v>15</v>
      </c>
      <c r="B42" s="109"/>
      <c r="C42" s="28">
        <f>SUM(C10:C41)</f>
        <v>332</v>
      </c>
      <c r="D42" s="28">
        <f>SUM(D10:D41)</f>
        <v>298</v>
      </c>
      <c r="E42" s="28">
        <f>SUM(E10:E41)</f>
        <v>315</v>
      </c>
      <c r="F42" s="29">
        <f>SUM(F10:F41)</f>
        <v>315</v>
      </c>
      <c r="G42" s="30"/>
    </row>
    <row r="43" spans="1:7" ht="19.5" customHeight="1" x14ac:dyDescent="0.55000000000000004">
      <c r="A43" s="108" t="s">
        <v>16</v>
      </c>
      <c r="B43" s="109"/>
      <c r="C43" s="29">
        <f>AVERAGE(C10:C41)</f>
        <v>83</v>
      </c>
      <c r="D43" s="29">
        <f>AVERAGE(D10:D41)</f>
        <v>74.5</v>
      </c>
      <c r="E43" s="29">
        <f>AVERAGE(E10:E41)</f>
        <v>9.84375</v>
      </c>
      <c r="F43" s="29">
        <f>AVERAGE(F10:F41)</f>
        <v>9.84375</v>
      </c>
      <c r="G43" s="32" t="str">
        <f t="shared" si="2"/>
        <v>กำลังพัฒนา</v>
      </c>
    </row>
    <row r="44" spans="1:7" ht="12" customHeight="1" x14ac:dyDescent="0.55000000000000004"/>
    <row r="45" spans="1:7" x14ac:dyDescent="0.55000000000000004">
      <c r="B45" s="49" t="s">
        <v>97</v>
      </c>
      <c r="D45" s="107" t="s">
        <v>97</v>
      </c>
      <c r="E45" s="107"/>
      <c r="F45" s="107"/>
    </row>
    <row r="46" spans="1:7" ht="21" customHeight="1" x14ac:dyDescent="0.55000000000000004">
      <c r="B46" s="49" t="str">
        <f>ข้อมูลพื้นฐาน!D5</f>
        <v>(นายขันทอง  ศรีเรือน)</v>
      </c>
      <c r="D46" s="107" t="str">
        <f>ข้อมูลพื้นฐาน!D8</f>
        <v>(นายสุนันท์  จงใจกลาง)</v>
      </c>
      <c r="E46" s="107"/>
      <c r="F46" s="107"/>
    </row>
    <row r="47" spans="1:7" ht="21" customHeight="1" x14ac:dyDescent="0.55000000000000004">
      <c r="B47" s="49" t="s">
        <v>87</v>
      </c>
      <c r="D47" s="107" t="s">
        <v>94</v>
      </c>
      <c r="E47" s="107"/>
      <c r="F47" s="107"/>
    </row>
    <row r="48" spans="1:7" x14ac:dyDescent="0.55000000000000004">
      <c r="B48" s="96" t="s">
        <v>97</v>
      </c>
    </row>
    <row r="49" spans="2:2" x14ac:dyDescent="0.55000000000000004">
      <c r="B49" s="97" t="str">
        <f>ข้อมูลพื้นฐาน!D6</f>
        <v>(นางสาวกรรณิการ์  ไร่กระโทก)</v>
      </c>
    </row>
    <row r="50" spans="2:2" x14ac:dyDescent="0.55000000000000004">
      <c r="B50" s="96" t="s">
        <v>87</v>
      </c>
    </row>
  </sheetData>
  <mergeCells count="17">
    <mergeCell ref="D45:F45"/>
    <mergeCell ref="D46:F46"/>
    <mergeCell ref="D47:F47"/>
    <mergeCell ref="G8:G9"/>
    <mergeCell ref="A42:B42"/>
    <mergeCell ref="A43:B43"/>
    <mergeCell ref="A8:A9"/>
    <mergeCell ref="B8:B9"/>
    <mergeCell ref="C8:D8"/>
    <mergeCell ref="E8:E9"/>
    <mergeCell ref="F8:F9"/>
    <mergeCell ref="A1:G1"/>
    <mergeCell ref="A3:G3"/>
    <mergeCell ref="A4:G4"/>
    <mergeCell ref="A5:G5"/>
    <mergeCell ref="A6:G6"/>
    <mergeCell ref="A2:G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46"/>
  <sheetViews>
    <sheetView topLeftCell="A26" zoomScaleNormal="100" workbookViewId="0">
      <selection activeCell="C35" sqref="C35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04" t="s">
        <v>96</v>
      </c>
      <c r="B1" s="104"/>
      <c r="C1" s="104"/>
      <c r="D1" s="104"/>
      <c r="E1" s="104"/>
      <c r="F1" s="3"/>
      <c r="G1" s="3"/>
    </row>
    <row r="2" spans="1:7" ht="21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3"/>
      <c r="G2" s="3"/>
    </row>
    <row r="3" spans="1:7" ht="19.5" customHeight="1" x14ac:dyDescent="0.55000000000000004">
      <c r="A3" s="110" t="s">
        <v>4</v>
      </c>
      <c r="B3" s="110"/>
      <c r="C3" s="110"/>
      <c r="D3" s="110"/>
      <c r="E3" s="110"/>
      <c r="F3" s="4"/>
      <c r="G3" s="4"/>
    </row>
    <row r="4" spans="1:7" ht="19.5" customHeight="1" x14ac:dyDescent="0.55000000000000004">
      <c r="A4" s="111" t="s">
        <v>5</v>
      </c>
      <c r="B4" s="111"/>
      <c r="C4" s="111"/>
      <c r="D4" s="111"/>
      <c r="E4" s="111"/>
      <c r="F4" s="5"/>
      <c r="G4" s="5"/>
    </row>
    <row r="5" spans="1:7" ht="19.5" customHeight="1" x14ac:dyDescent="0.55000000000000004">
      <c r="A5" s="111" t="s">
        <v>6</v>
      </c>
      <c r="B5" s="111"/>
      <c r="C5" s="111"/>
      <c r="D5" s="111"/>
      <c r="E5" s="111"/>
      <c r="F5" s="5"/>
      <c r="G5" s="5"/>
    </row>
    <row r="6" spans="1:7" ht="21" customHeight="1" x14ac:dyDescent="0.55000000000000004">
      <c r="A6" s="112" t="s">
        <v>291</v>
      </c>
      <c r="B6" s="112"/>
      <c r="C6" s="112"/>
      <c r="D6" s="112"/>
      <c r="E6" s="112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เด็กชายธนดล  เริญรัมย์</v>
      </c>
      <c r="C9" s="7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เด็กชายธนเดช  เริญรัมย์</v>
      </c>
      <c r="C10" s="7">
        <v>78</v>
      </c>
      <c r="D10" s="9">
        <f t="shared" ref="D10:D40" si="0">SUM(C10)</f>
        <v>78</v>
      </c>
      <c r="E10" s="10" t="str">
        <f t="shared" ref="E10:E42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เด็กชายอนุกานต์  ศรีวรสาร</v>
      </c>
      <c r="C11" s="7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เด็กชายภัทรดนัย  ชำนาญกิจ</v>
      </c>
      <c r="C12" s="7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เด็กชายต้นกล้า  ตรีเมฆ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เด็กชายพีรภัทร  แก้วเพชร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เด็กหญิงไวโอลีน  นารีรัมย์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เด็กชายอดิศร  หนูแก้ว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เด็กหญิงณิชานันท์  ชัยสุวรรณ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เด็กชายอัตภรณ์  เชื้อชาติ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เด็กชายศิริชัย  วนเชียงราก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เด็กชายกวิน  เลี่ยมกระโทก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เด็กชายกรวิชญ์  โอกระโทก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เด็กชายอดิศร  โนรีราช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เด็กชายสรวิชญ์  ยากระโทก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เด็กชายนันทพงศ์  พลอยกระโทก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เด็กหญิงธนาภา  ฉันกระโทก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เด็กหญิงพิมพ์รตี  แซ่ปึง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46">
        <v>19</v>
      </c>
      <c r="B27" s="8" t="str">
        <f>ข้อมูลนักเรียน!B16</f>
        <v>เด็กชายกวิน  เลี่ยมกระโทก</v>
      </c>
      <c r="C27" s="46"/>
      <c r="D27" s="9">
        <f t="shared" ref="D27:D32" si="2">SUM(C27)</f>
        <v>0</v>
      </c>
      <c r="E27" s="10" t="str">
        <f t="shared" ref="E27:E32" si="3">IF(D27&gt;=90,"ยอดเยี่ยม",IF(D27&gt;=80,"ดีเลิศ",IF(D27&gt;=70,"ดี",IF(D27&gt;=60,"ปานกลาง",IF(D27&lt;60,"กำลังพัฒนา")))))</f>
        <v>กำลังพัฒนา</v>
      </c>
    </row>
    <row r="28" spans="1:5" ht="18.75" customHeight="1" x14ac:dyDescent="0.55000000000000004">
      <c r="A28" s="46">
        <v>20</v>
      </c>
      <c r="B28" s="8" t="str">
        <f>ข้อมูลนักเรียน!B23</f>
        <v>เด็กหญิงวันวิสา  ศรีวงษา</v>
      </c>
      <c r="C28" s="46"/>
      <c r="D28" s="9">
        <f t="shared" si="2"/>
        <v>0</v>
      </c>
      <c r="E28" s="10" t="str">
        <f t="shared" si="3"/>
        <v>กำลังพัฒนา</v>
      </c>
    </row>
    <row r="29" spans="1:5" ht="18.75" customHeight="1" x14ac:dyDescent="0.55000000000000004">
      <c r="A29" s="46">
        <v>21</v>
      </c>
      <c r="B29" s="8" t="str">
        <f>ข้อมูลนักเรียน!B24</f>
        <v>เด็กหญิงกิตติมา  อ่วมกระโทก</v>
      </c>
      <c r="C29" s="46"/>
      <c r="D29" s="9">
        <f t="shared" si="2"/>
        <v>0</v>
      </c>
      <c r="E29" s="10" t="str">
        <f t="shared" si="3"/>
        <v>กำลังพัฒนา</v>
      </c>
    </row>
    <row r="30" spans="1:5" ht="18.75" customHeight="1" x14ac:dyDescent="0.55000000000000004">
      <c r="A30" s="46">
        <v>22</v>
      </c>
      <c r="B30" s="8" t="str">
        <f>ข้อมูลนักเรียน!B25</f>
        <v>เด็กหญิงรัชนีวรรณ  ทองพินิจ</v>
      </c>
      <c r="C30" s="46"/>
      <c r="D30" s="9">
        <f t="shared" si="2"/>
        <v>0</v>
      </c>
      <c r="E30" s="10" t="str">
        <f t="shared" si="3"/>
        <v>กำลังพัฒนา</v>
      </c>
    </row>
    <row r="31" spans="1:5" ht="18.75" customHeight="1" x14ac:dyDescent="0.55000000000000004">
      <c r="A31" s="46">
        <v>23</v>
      </c>
      <c r="B31" s="8" t="str">
        <f>ข้อมูลนักเรียน!B26</f>
        <v>เด็กหญิงสิรินทิพย์  ละอองธุมา</v>
      </c>
      <c r="C31" s="46"/>
      <c r="D31" s="9">
        <f t="shared" si="2"/>
        <v>0</v>
      </c>
      <c r="E31" s="10" t="str">
        <f t="shared" si="3"/>
        <v>กำลังพัฒนา</v>
      </c>
    </row>
    <row r="32" spans="1:5" ht="18.75" customHeight="1" x14ac:dyDescent="0.55000000000000004">
      <c r="A32" s="46">
        <v>24</v>
      </c>
      <c r="B32" s="8" t="str">
        <f>ข้อมูลนักเรียน!B27</f>
        <v>เด็กชายนิติกร  จรทะผา</v>
      </c>
      <c r="C32" s="46"/>
      <c r="D32" s="9">
        <f t="shared" si="2"/>
        <v>0</v>
      </c>
      <c r="E32" s="10" t="str">
        <f t="shared" si="3"/>
        <v>กำลังพัฒนา</v>
      </c>
    </row>
    <row r="33" spans="1:6" ht="18.75" customHeight="1" x14ac:dyDescent="0.55000000000000004">
      <c r="A33" s="46">
        <v>25</v>
      </c>
      <c r="B33" s="8" t="str">
        <f>ข้อมูลนักเรียน!B28</f>
        <v>เด็กชายชานนท์  เรือนเพชร</v>
      </c>
      <c r="C33" s="46"/>
      <c r="D33" s="9">
        <f t="shared" ref="D33" si="4">SUM(C33)</f>
        <v>0</v>
      </c>
      <c r="E33" s="10" t="str">
        <f t="shared" ref="E33" si="5">IF(D33&gt;=90,"ยอดเยี่ยม",IF(D33&gt;=80,"ดีเลิศ",IF(D33&gt;=70,"ดี",IF(D33&gt;=60,"ปานกลาง",IF(D33&lt;60,"กำลังพัฒนา")))))</f>
        <v>กำลังพัฒนา</v>
      </c>
    </row>
    <row r="34" spans="1:6" ht="18.75" customHeight="1" x14ac:dyDescent="0.55000000000000004">
      <c r="A34" s="46">
        <v>26</v>
      </c>
      <c r="B34" s="8" t="str">
        <f>ข้อมูลนักเรียน!B23</f>
        <v>เด็กหญิงวันวิสา  ศรีวงษา</v>
      </c>
      <c r="C34" s="7"/>
      <c r="D34" s="9">
        <f t="shared" si="0"/>
        <v>0</v>
      </c>
      <c r="E34" s="10" t="str">
        <f t="shared" si="1"/>
        <v>กำลังพัฒนา</v>
      </c>
    </row>
    <row r="35" spans="1:6" ht="18.75" customHeight="1" x14ac:dyDescent="0.55000000000000004">
      <c r="A35" s="46">
        <v>27</v>
      </c>
      <c r="B35" s="8" t="str">
        <f>ข้อมูลนักเรียน!B30</f>
        <v>เด็กชายธีรศิลป์  ตรีเมฆ</v>
      </c>
      <c r="C35" s="7"/>
      <c r="D35" s="9">
        <f t="shared" si="0"/>
        <v>0</v>
      </c>
      <c r="E35" s="10" t="str">
        <f t="shared" si="1"/>
        <v>กำลังพัฒนา</v>
      </c>
    </row>
    <row r="36" spans="1:6" ht="18.75" customHeight="1" x14ac:dyDescent="0.55000000000000004">
      <c r="A36" s="46">
        <v>28</v>
      </c>
      <c r="B36" s="8" t="str">
        <f>ข้อมูลนักเรียน!B31</f>
        <v>เด็กชายภาณุวิชญ์  งามสูงเนิน</v>
      </c>
      <c r="C36" s="8"/>
      <c r="D36" s="9">
        <f t="shared" si="0"/>
        <v>0</v>
      </c>
      <c r="E36" s="10" t="str">
        <f t="shared" si="1"/>
        <v>กำลังพัฒนา</v>
      </c>
    </row>
    <row r="37" spans="1:6" ht="18.75" customHeight="1" x14ac:dyDescent="0.55000000000000004">
      <c r="A37" s="46">
        <v>29</v>
      </c>
      <c r="B37" s="8" t="str">
        <f>ข้อมูลนักเรียน!B32</f>
        <v>เด็กหญิงพัชราพรรณ  มูลหาร</v>
      </c>
      <c r="C37" s="8"/>
      <c r="D37" s="9">
        <f t="shared" si="0"/>
        <v>0</v>
      </c>
      <c r="E37" s="10" t="str">
        <f t="shared" si="1"/>
        <v>กำลังพัฒนา</v>
      </c>
    </row>
    <row r="38" spans="1:6" ht="18.75" customHeight="1" x14ac:dyDescent="0.55000000000000004">
      <c r="A38" s="46">
        <v>30</v>
      </c>
      <c r="B38" s="8" t="str">
        <f>ข้อมูลนักเรียน!B33</f>
        <v>เด็กหญิงจิรนันท์  รวบกระโทก</v>
      </c>
      <c r="C38" s="8"/>
      <c r="D38" s="9">
        <f t="shared" si="0"/>
        <v>0</v>
      </c>
      <c r="E38" s="10" t="str">
        <f t="shared" si="1"/>
        <v>กำลังพัฒนา</v>
      </c>
    </row>
    <row r="39" spans="1:6" ht="18.75" customHeight="1" x14ac:dyDescent="0.55000000000000004">
      <c r="A39" s="46">
        <v>31</v>
      </c>
      <c r="B39" s="8" t="str">
        <f>ข้อมูลนักเรียน!B34</f>
        <v>เด็กหญิงธิติมา  ด่านกระโทก</v>
      </c>
      <c r="C39" s="8"/>
      <c r="D39" s="9">
        <f t="shared" si="0"/>
        <v>0</v>
      </c>
      <c r="E39" s="10" t="str">
        <f t="shared" si="1"/>
        <v>กำลังพัฒนา</v>
      </c>
    </row>
    <row r="40" spans="1:6" ht="18.75" customHeight="1" x14ac:dyDescent="0.55000000000000004">
      <c r="A40" s="46">
        <v>32</v>
      </c>
      <c r="B40" s="8" t="str">
        <f>ข้อมูลนักเรียน!B36</f>
        <v>เด็กหญิง</v>
      </c>
      <c r="C40" s="8"/>
      <c r="D40" s="9">
        <f t="shared" si="0"/>
        <v>0</v>
      </c>
      <c r="E40" s="10" t="str">
        <f t="shared" si="1"/>
        <v>กำลังพัฒนา</v>
      </c>
    </row>
    <row r="41" spans="1:6" ht="19.5" customHeight="1" x14ac:dyDescent="0.55000000000000004">
      <c r="A41" s="108" t="s">
        <v>15</v>
      </c>
      <c r="B41" s="109"/>
      <c r="C41" s="28">
        <f>SUM(C9:C40)</f>
        <v>333</v>
      </c>
      <c r="D41" s="29">
        <f>SUM(D9:D40)</f>
        <v>333</v>
      </c>
      <c r="E41" s="30"/>
    </row>
    <row r="42" spans="1:6" ht="19.5" customHeight="1" x14ac:dyDescent="0.55000000000000004">
      <c r="A42" s="108" t="s">
        <v>16</v>
      </c>
      <c r="B42" s="109"/>
      <c r="C42" s="29">
        <f>AVERAGE(C9:C40)</f>
        <v>83.25</v>
      </c>
      <c r="D42" s="29">
        <f>AVERAGE(D9:D40)</f>
        <v>10.40625</v>
      </c>
      <c r="E42" s="32" t="str">
        <f t="shared" si="1"/>
        <v>กำลังพัฒนา</v>
      </c>
    </row>
    <row r="44" spans="1:6" x14ac:dyDescent="0.55000000000000004">
      <c r="B44" s="49" t="s">
        <v>97</v>
      </c>
      <c r="C44" s="107" t="s">
        <v>97</v>
      </c>
      <c r="D44" s="107"/>
      <c r="E44" s="107"/>
      <c r="F44" s="5"/>
    </row>
    <row r="45" spans="1:6" ht="21" customHeight="1" x14ac:dyDescent="0.55000000000000004">
      <c r="B45" s="49" t="str">
        <f>ข้อมูลพื้นฐาน!D6</f>
        <v>(นางสาวกรรณิการ์  ไร่กระโทก)</v>
      </c>
      <c r="C45" s="107" t="str">
        <f>ข้อมูลพื้นฐาน!D8</f>
        <v>(นายสุนันท์  จงใจกลาง)</v>
      </c>
      <c r="D45" s="107"/>
      <c r="E45" s="107"/>
      <c r="F45" s="5"/>
    </row>
    <row r="46" spans="1:6" ht="21" customHeight="1" x14ac:dyDescent="0.55000000000000004">
      <c r="B46" s="49" t="s">
        <v>87</v>
      </c>
      <c r="C46" s="107" t="s">
        <v>94</v>
      </c>
      <c r="D46" s="107"/>
      <c r="E46" s="107"/>
      <c r="F46" s="5"/>
    </row>
  </sheetData>
  <mergeCells count="11">
    <mergeCell ref="C44:E44"/>
    <mergeCell ref="C45:E45"/>
    <mergeCell ref="C46:E46"/>
    <mergeCell ref="A41:B41"/>
    <mergeCell ref="A42:B42"/>
    <mergeCell ref="A1:E1"/>
    <mergeCell ref="A3:E3"/>
    <mergeCell ref="A4:E4"/>
    <mergeCell ref="A5:E5"/>
    <mergeCell ref="A6:E6"/>
    <mergeCell ref="A2:E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7"/>
  <sheetViews>
    <sheetView topLeftCell="A20" zoomScale="84" zoomScaleNormal="84" workbookViewId="0">
      <selection activeCell="E25" sqref="E25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3"/>
    </row>
    <row r="2" spans="1:10" ht="19.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04"/>
      <c r="H2" s="104"/>
      <c r="I2" s="104"/>
      <c r="J2" s="3"/>
    </row>
    <row r="3" spans="1:10" ht="19.5" customHeight="1" x14ac:dyDescent="0.55000000000000004">
      <c r="A3" s="110" t="s">
        <v>4</v>
      </c>
      <c r="B3" s="110"/>
      <c r="C3" s="110"/>
      <c r="D3" s="110"/>
      <c r="E3" s="110"/>
      <c r="F3" s="110"/>
      <c r="G3" s="110"/>
      <c r="H3" s="110"/>
      <c r="I3" s="4"/>
      <c r="J3" s="4"/>
    </row>
    <row r="4" spans="1:10" ht="19.5" customHeight="1" x14ac:dyDescent="0.55000000000000004">
      <c r="A4" s="111" t="s">
        <v>5</v>
      </c>
      <c r="B4" s="111"/>
      <c r="C4" s="111"/>
      <c r="D4" s="111"/>
      <c r="E4" s="111"/>
      <c r="F4" s="111"/>
      <c r="G4" s="111"/>
      <c r="H4" s="111"/>
      <c r="I4" s="5"/>
      <c r="J4" s="5"/>
    </row>
    <row r="5" spans="1:10" ht="19.5" customHeight="1" x14ac:dyDescent="0.55000000000000004">
      <c r="A5" s="111" t="s">
        <v>81</v>
      </c>
      <c r="B5" s="111"/>
      <c r="C5" s="111"/>
      <c r="D5" s="111"/>
      <c r="E5" s="111"/>
      <c r="F5" s="111"/>
      <c r="G5" s="111"/>
      <c r="H5" s="111"/>
      <c r="I5" s="111"/>
      <c r="J5" s="5"/>
    </row>
    <row r="6" spans="1:10" ht="21" customHeight="1" x14ac:dyDescent="0.55000000000000004">
      <c r="A6" s="112" t="s">
        <v>292</v>
      </c>
      <c r="B6" s="112"/>
      <c r="C6" s="112"/>
      <c r="D6" s="112"/>
      <c r="E6" s="112"/>
      <c r="F6" s="112"/>
      <c r="G6" s="112"/>
      <c r="H6" s="112"/>
      <c r="I6" s="112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17" t="s">
        <v>7</v>
      </c>
      <c r="B8" s="117" t="s">
        <v>8</v>
      </c>
      <c r="C8" s="119" t="s">
        <v>18</v>
      </c>
      <c r="D8" s="119"/>
      <c r="E8" s="119"/>
      <c r="F8" s="119"/>
      <c r="G8" s="120" t="s">
        <v>124</v>
      </c>
      <c r="H8" s="120" t="s">
        <v>11</v>
      </c>
      <c r="I8" s="117" t="s">
        <v>12</v>
      </c>
    </row>
    <row r="9" spans="1:10" ht="63" customHeight="1" x14ac:dyDescent="0.55000000000000004">
      <c r="A9" s="118"/>
      <c r="B9" s="118"/>
      <c r="C9" s="36" t="s">
        <v>112</v>
      </c>
      <c r="D9" s="37" t="s">
        <v>113</v>
      </c>
      <c r="E9" s="37" t="s">
        <v>114</v>
      </c>
      <c r="F9" s="37" t="s">
        <v>115</v>
      </c>
      <c r="G9" s="121"/>
      <c r="H9" s="121"/>
      <c r="I9" s="118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เด็กชายธนดล  เริญรัมย์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เด็กชายธนเดช  เริญรัมย์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41" si="0">SUM(C11:F11)</f>
        <v>16</v>
      </c>
      <c r="H11" s="9">
        <f t="shared" ref="H11:H41" si="1">G11*100/20</f>
        <v>80</v>
      </c>
      <c r="I11" s="10" t="str">
        <f t="shared" ref="I11:I43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เด็กชายอนุกานต์  ศรีวรสาร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เด็กชายภัทรดนัย  ชำนาญกิจ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เด็กชายต้นกล้า  ตรีเมฆ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เด็กชายพีรภัทร  แก้วเพชร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เด็กหญิงไวโอลีน  นารีรัมย์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เด็กชายอดิศร  หนูแก้ว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เด็กหญิงณิชานันท์  ชัยสุวรรณ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เด็กชายอัตภรณ์  เชื้อชาติ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เด็กชายศิริชัย  วนเชียงราก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เด็กชายกวิน  เลี่ยมกระโทก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เด็กชายกรวิชญ์  โอกระโทก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เด็กชายอดิศร  โนรีราช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เด็กชายสรวิชญ์  ยากระโทก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เด็กชายนันทพงศ์  พลอยกระโทก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เด็กหญิงธนาภา  ฉันกระโทก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เด็กหญิงพิมพ์รตี  แซ่ปึง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46">
        <v>19</v>
      </c>
      <c r="B28" s="8" t="str">
        <f>ข้อมูลนักเรียน!B23</f>
        <v>เด็กหญิงวันวิสา  ศรีวงษา</v>
      </c>
      <c r="C28" s="46"/>
      <c r="D28" s="46"/>
      <c r="E28" s="46"/>
      <c r="F28" s="46"/>
      <c r="G28" s="46">
        <f t="shared" ref="G28:G34" si="3">SUM(C28:F28)</f>
        <v>0</v>
      </c>
      <c r="H28" s="9">
        <f t="shared" ref="H28:H34" si="4">G28*100/20</f>
        <v>0</v>
      </c>
      <c r="I28" s="10" t="str">
        <f t="shared" ref="I28:I34" si="5">IF(H28&gt;=90,"ยอดเยี่ยม",IF(H28&gt;=80,"ดีเลิศ",IF(H28&gt;=70,"ดี",IF(H28&gt;=60,"ปานกลาง",IF(H28&lt;60,"กำลังพัฒนา")))))</f>
        <v>กำลังพัฒนา</v>
      </c>
    </row>
    <row r="29" spans="1:9" ht="18.75" customHeight="1" x14ac:dyDescent="0.55000000000000004">
      <c r="A29" s="46">
        <v>20</v>
      </c>
      <c r="B29" s="8" t="str">
        <f>ข้อมูลนักเรียน!B24</f>
        <v>เด็กหญิงกิตติมา  อ่วมกระโทก</v>
      </c>
      <c r="C29" s="46"/>
      <c r="D29" s="46"/>
      <c r="E29" s="46"/>
      <c r="F29" s="46"/>
      <c r="G29" s="46">
        <f t="shared" si="3"/>
        <v>0</v>
      </c>
      <c r="H29" s="9">
        <f t="shared" si="4"/>
        <v>0</v>
      </c>
      <c r="I29" s="10" t="str">
        <f t="shared" si="5"/>
        <v>กำลังพัฒนา</v>
      </c>
    </row>
    <row r="30" spans="1:9" ht="18.75" customHeight="1" x14ac:dyDescent="0.55000000000000004">
      <c r="A30" s="46">
        <v>21</v>
      </c>
      <c r="B30" s="8" t="str">
        <f>ข้อมูลนักเรียน!B25</f>
        <v>เด็กหญิงรัชนีวรรณ  ทองพินิจ</v>
      </c>
      <c r="C30" s="46"/>
      <c r="D30" s="46"/>
      <c r="E30" s="46"/>
      <c r="F30" s="46"/>
      <c r="G30" s="46">
        <f t="shared" si="3"/>
        <v>0</v>
      </c>
      <c r="H30" s="9">
        <f t="shared" si="4"/>
        <v>0</v>
      </c>
      <c r="I30" s="10" t="str">
        <f t="shared" si="5"/>
        <v>กำลังพัฒนา</v>
      </c>
    </row>
    <row r="31" spans="1:9" ht="18.75" customHeight="1" x14ac:dyDescent="0.55000000000000004">
      <c r="A31" s="46">
        <v>22</v>
      </c>
      <c r="B31" s="8" t="str">
        <f>ข้อมูลนักเรียน!B26</f>
        <v>เด็กหญิงสิรินทิพย์  ละอองธุมา</v>
      </c>
      <c r="C31" s="46"/>
      <c r="D31" s="46"/>
      <c r="E31" s="46"/>
      <c r="F31" s="46"/>
      <c r="G31" s="46">
        <f t="shared" si="3"/>
        <v>0</v>
      </c>
      <c r="H31" s="9">
        <f t="shared" si="4"/>
        <v>0</v>
      </c>
      <c r="I31" s="10" t="str">
        <f t="shared" si="5"/>
        <v>กำลังพัฒนา</v>
      </c>
    </row>
    <row r="32" spans="1:9" ht="18.75" customHeight="1" x14ac:dyDescent="0.55000000000000004">
      <c r="A32" s="46">
        <v>23</v>
      </c>
      <c r="B32" s="8" t="str">
        <f>ข้อมูลนักเรียน!B27</f>
        <v>เด็กชายนิติกร  จรทะผา</v>
      </c>
      <c r="C32" s="46"/>
      <c r="D32" s="46"/>
      <c r="E32" s="46"/>
      <c r="F32" s="46"/>
      <c r="G32" s="46">
        <f t="shared" si="3"/>
        <v>0</v>
      </c>
      <c r="H32" s="9">
        <f t="shared" si="4"/>
        <v>0</v>
      </c>
      <c r="I32" s="10" t="str">
        <f t="shared" si="5"/>
        <v>กำลังพัฒนา</v>
      </c>
    </row>
    <row r="33" spans="1:9" ht="18.75" customHeight="1" x14ac:dyDescent="0.55000000000000004">
      <c r="A33" s="46">
        <v>24</v>
      </c>
      <c r="B33" s="8" t="str">
        <f>ข้อมูลนักเรียน!B28</f>
        <v>เด็กชายชานนท์  เรือนเพชร</v>
      </c>
      <c r="C33" s="46"/>
      <c r="D33" s="46"/>
      <c r="E33" s="46"/>
      <c r="F33" s="46"/>
      <c r="G33" s="46">
        <f t="shared" si="3"/>
        <v>0</v>
      </c>
      <c r="H33" s="9">
        <f t="shared" si="4"/>
        <v>0</v>
      </c>
      <c r="I33" s="10" t="str">
        <f t="shared" si="5"/>
        <v>กำลังพัฒนา</v>
      </c>
    </row>
    <row r="34" spans="1:9" ht="18.75" customHeight="1" x14ac:dyDescent="0.55000000000000004">
      <c r="A34" s="46">
        <v>25</v>
      </c>
      <c r="B34" s="8" t="str">
        <f>ข้อมูลนักเรียน!B29</f>
        <v>เด็กชายพชรพล  งามสำโรง</v>
      </c>
      <c r="C34" s="46"/>
      <c r="D34" s="46"/>
      <c r="E34" s="46"/>
      <c r="F34" s="46"/>
      <c r="G34" s="46">
        <f t="shared" si="3"/>
        <v>0</v>
      </c>
      <c r="H34" s="9">
        <f t="shared" si="4"/>
        <v>0</v>
      </c>
      <c r="I34" s="10" t="str">
        <f t="shared" si="5"/>
        <v>กำลังพัฒนา</v>
      </c>
    </row>
    <row r="35" spans="1:9" ht="18.75" customHeight="1" x14ac:dyDescent="0.55000000000000004">
      <c r="A35" s="46">
        <v>26</v>
      </c>
      <c r="B35" s="8" t="str">
        <f>ข้อมูลนักเรียน!B23</f>
        <v>เด็กหญิงวันวิสา  ศรีวงษา</v>
      </c>
      <c r="C35" s="7"/>
      <c r="D35" s="7"/>
      <c r="E35" s="7"/>
      <c r="F35" s="7"/>
      <c r="G35" s="7">
        <f t="shared" si="0"/>
        <v>0</v>
      </c>
      <c r="H35" s="9">
        <f t="shared" si="1"/>
        <v>0</v>
      </c>
      <c r="I35" s="10" t="str">
        <f t="shared" si="2"/>
        <v>กำลังพัฒนา</v>
      </c>
    </row>
    <row r="36" spans="1:9" ht="18.75" customHeight="1" x14ac:dyDescent="0.55000000000000004">
      <c r="A36" s="46">
        <v>27</v>
      </c>
      <c r="B36" s="8" t="str">
        <f>ข้อมูลนักเรียน!B30</f>
        <v>เด็กชายธีรศิลป์  ตรีเมฆ</v>
      </c>
      <c r="C36" s="7"/>
      <c r="D36" s="7"/>
      <c r="E36" s="7"/>
      <c r="F36" s="7"/>
      <c r="G36" s="7">
        <f t="shared" si="0"/>
        <v>0</v>
      </c>
      <c r="H36" s="9">
        <f t="shared" si="1"/>
        <v>0</v>
      </c>
      <c r="I36" s="10" t="str">
        <f t="shared" si="2"/>
        <v>กำลังพัฒนา</v>
      </c>
    </row>
    <row r="37" spans="1:9" ht="18.75" customHeight="1" x14ac:dyDescent="0.55000000000000004">
      <c r="A37" s="46">
        <v>28</v>
      </c>
      <c r="B37" s="8" t="str">
        <f>ข้อมูลนักเรียน!B31</f>
        <v>เด็กชายภาณุวิชญ์  งามสูงเนิน</v>
      </c>
      <c r="C37" s="8"/>
      <c r="D37" s="8"/>
      <c r="E37" s="8"/>
      <c r="F37" s="8"/>
      <c r="G37" s="7">
        <f t="shared" si="0"/>
        <v>0</v>
      </c>
      <c r="H37" s="9">
        <f t="shared" si="1"/>
        <v>0</v>
      </c>
      <c r="I37" s="10" t="str">
        <f t="shared" si="2"/>
        <v>กำลังพัฒนา</v>
      </c>
    </row>
    <row r="38" spans="1:9" ht="18.75" customHeight="1" x14ac:dyDescent="0.55000000000000004">
      <c r="A38" s="46">
        <v>29</v>
      </c>
      <c r="B38" s="8" t="str">
        <f>ข้อมูลนักเรียน!B32</f>
        <v>เด็กหญิงพัชราพรรณ  มูลหาร</v>
      </c>
      <c r="C38" s="8"/>
      <c r="D38" s="8"/>
      <c r="E38" s="8"/>
      <c r="F38" s="8"/>
      <c r="G38" s="7">
        <f t="shared" si="0"/>
        <v>0</v>
      </c>
      <c r="H38" s="9">
        <f t="shared" si="1"/>
        <v>0</v>
      </c>
      <c r="I38" s="10" t="str">
        <f t="shared" si="2"/>
        <v>กำลังพัฒนา</v>
      </c>
    </row>
    <row r="39" spans="1:9" ht="18.75" customHeight="1" x14ac:dyDescent="0.55000000000000004">
      <c r="A39" s="46">
        <v>30</v>
      </c>
      <c r="B39" s="8" t="str">
        <f>ข้อมูลนักเรียน!B33</f>
        <v>เด็กหญิงจิรนันท์  รวบกระโทก</v>
      </c>
      <c r="C39" s="8"/>
      <c r="D39" s="8"/>
      <c r="E39" s="8"/>
      <c r="F39" s="8"/>
      <c r="G39" s="7">
        <f t="shared" si="0"/>
        <v>0</v>
      </c>
      <c r="H39" s="9">
        <f t="shared" si="1"/>
        <v>0</v>
      </c>
      <c r="I39" s="10" t="str">
        <f t="shared" si="2"/>
        <v>กำลังพัฒนา</v>
      </c>
    </row>
    <row r="40" spans="1:9" ht="18.75" customHeight="1" x14ac:dyDescent="0.55000000000000004">
      <c r="A40" s="46">
        <v>31</v>
      </c>
      <c r="B40" s="8" t="str">
        <f>ข้อมูลนักเรียน!B34</f>
        <v>เด็กหญิงธิติมา  ด่านกระโทก</v>
      </c>
      <c r="C40" s="8"/>
      <c r="D40" s="8"/>
      <c r="E40" s="8"/>
      <c r="F40" s="8"/>
      <c r="G40" s="7">
        <f t="shared" si="0"/>
        <v>0</v>
      </c>
      <c r="H40" s="9">
        <f t="shared" si="1"/>
        <v>0</v>
      </c>
      <c r="I40" s="10" t="str">
        <f t="shared" si="2"/>
        <v>กำลังพัฒนา</v>
      </c>
    </row>
    <row r="41" spans="1:9" ht="18.75" customHeight="1" x14ac:dyDescent="0.55000000000000004">
      <c r="A41" s="46">
        <v>32</v>
      </c>
      <c r="B41" s="8" t="str">
        <f>ข้อมูลนักเรียน!B36</f>
        <v>เด็กหญิง</v>
      </c>
      <c r="C41" s="8"/>
      <c r="D41" s="8"/>
      <c r="E41" s="8"/>
      <c r="F41" s="8"/>
      <c r="G41" s="7">
        <f t="shared" si="0"/>
        <v>0</v>
      </c>
      <c r="H41" s="9">
        <f t="shared" si="1"/>
        <v>0</v>
      </c>
      <c r="I41" s="10" t="str">
        <f t="shared" si="2"/>
        <v>กำลังพัฒนา</v>
      </c>
    </row>
    <row r="42" spans="1:9" ht="19.5" customHeight="1" x14ac:dyDescent="0.55000000000000004">
      <c r="A42" s="108" t="s">
        <v>15</v>
      </c>
      <c r="B42" s="109"/>
      <c r="C42" s="28">
        <f>SUM(C10:C41)</f>
        <v>12</v>
      </c>
      <c r="D42" s="28">
        <f t="shared" ref="D42:G42" si="6">SUM(D10:D41)</f>
        <v>12</v>
      </c>
      <c r="E42" s="28">
        <f t="shared" si="6"/>
        <v>12</v>
      </c>
      <c r="F42" s="28">
        <f t="shared" si="6"/>
        <v>12</v>
      </c>
      <c r="G42" s="28">
        <f t="shared" si="6"/>
        <v>48</v>
      </c>
      <c r="H42" s="29">
        <f>SUM(H10:H41)</f>
        <v>240</v>
      </c>
      <c r="I42" s="30"/>
    </row>
    <row r="43" spans="1:9" ht="19.5" customHeight="1" x14ac:dyDescent="0.55000000000000004">
      <c r="A43" s="108" t="s">
        <v>16</v>
      </c>
      <c r="B43" s="109"/>
      <c r="C43" s="28">
        <f>AVERAGE(C10:C41)</f>
        <v>4</v>
      </c>
      <c r="D43" s="28">
        <f t="shared" ref="D43:G43" si="7">AVERAGE(D10:D41)</f>
        <v>4</v>
      </c>
      <c r="E43" s="28">
        <f t="shared" si="7"/>
        <v>4</v>
      </c>
      <c r="F43" s="28">
        <f t="shared" si="7"/>
        <v>4</v>
      </c>
      <c r="G43" s="29">
        <f t="shared" si="7"/>
        <v>1.5</v>
      </c>
      <c r="H43" s="29">
        <f>AVERAGE(H10:H41)</f>
        <v>7.5</v>
      </c>
      <c r="I43" s="32" t="str">
        <f t="shared" si="2"/>
        <v>กำลังพัฒนา</v>
      </c>
    </row>
    <row r="44" spans="1:9" ht="14.25" customHeight="1" x14ac:dyDescent="0.55000000000000004"/>
    <row r="45" spans="1:9" x14ac:dyDescent="0.55000000000000004">
      <c r="B45" s="107" t="s">
        <v>97</v>
      </c>
      <c r="C45" s="107"/>
      <c r="D45" s="107"/>
      <c r="E45" s="107" t="s">
        <v>97</v>
      </c>
      <c r="F45" s="107"/>
      <c r="G45" s="107"/>
      <c r="H45" s="107"/>
      <c r="I45" s="107"/>
    </row>
    <row r="46" spans="1:9" x14ac:dyDescent="0.55000000000000004">
      <c r="B46" s="107" t="str">
        <f>ข้อมูลพื้นฐาน!D6</f>
        <v>(นางสาวกรรณิการ์  ไร่กระโทก)</v>
      </c>
      <c r="C46" s="107"/>
      <c r="D46" s="107"/>
      <c r="E46" s="107" t="str">
        <f>ข้อมูลพื้นฐาน!D8</f>
        <v>(นายสุนันท์  จงใจกลาง)</v>
      </c>
      <c r="F46" s="107"/>
      <c r="G46" s="107"/>
      <c r="H46" s="107"/>
      <c r="I46" s="107"/>
    </row>
    <row r="47" spans="1:9" x14ac:dyDescent="0.55000000000000004">
      <c r="B47" s="107" t="s">
        <v>87</v>
      </c>
      <c r="C47" s="107"/>
      <c r="D47" s="107"/>
      <c r="E47" s="107" t="s">
        <v>94</v>
      </c>
      <c r="F47" s="107"/>
      <c r="G47" s="107"/>
      <c r="H47" s="107"/>
      <c r="I47" s="107"/>
    </row>
  </sheetData>
  <mergeCells count="20">
    <mergeCell ref="B45:D45"/>
    <mergeCell ref="B46:D46"/>
    <mergeCell ref="B47:D47"/>
    <mergeCell ref="E45:I45"/>
    <mergeCell ref="E46:I46"/>
    <mergeCell ref="E47:I47"/>
    <mergeCell ref="A1:I1"/>
    <mergeCell ref="A2:I2"/>
    <mergeCell ref="I8:I9"/>
    <mergeCell ref="A42:B42"/>
    <mergeCell ref="A43:B43"/>
    <mergeCell ref="C8:F8"/>
    <mergeCell ref="A3:H3"/>
    <mergeCell ref="A4:H4"/>
    <mergeCell ref="A5:I5"/>
    <mergeCell ref="A6:I6"/>
    <mergeCell ref="A8:A9"/>
    <mergeCell ref="B8:B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4" t="s">
        <v>122</v>
      </c>
      <c r="B1" s="104"/>
      <c r="C1" s="104"/>
      <c r="D1" s="104"/>
      <c r="E1" s="104"/>
      <c r="F1" s="104"/>
      <c r="G1" s="104"/>
      <c r="H1" s="104"/>
      <c r="I1" s="85"/>
      <c r="J1" s="3"/>
      <c r="K1" s="3"/>
    </row>
    <row r="2" spans="1:11" ht="19.5" customHeight="1" x14ac:dyDescent="0.55000000000000004">
      <c r="A2" s="110" t="s">
        <v>4</v>
      </c>
      <c r="B2" s="110"/>
      <c r="C2" s="110"/>
      <c r="D2" s="110"/>
      <c r="E2" s="110"/>
      <c r="F2" s="110"/>
      <c r="G2" s="110"/>
      <c r="H2" s="110"/>
      <c r="I2" s="4"/>
      <c r="J2" s="4"/>
      <c r="K2" s="4"/>
    </row>
    <row r="3" spans="1:11" ht="19.5" customHeight="1" x14ac:dyDescent="0.55000000000000004">
      <c r="A3" s="111" t="s">
        <v>5</v>
      </c>
      <c r="B3" s="111"/>
      <c r="C3" s="111"/>
      <c r="D3" s="111"/>
      <c r="E3" s="111"/>
      <c r="F3" s="111"/>
      <c r="G3" s="111"/>
      <c r="H3" s="111"/>
      <c r="I3" s="5"/>
      <c r="J3" s="5"/>
      <c r="K3" s="5"/>
    </row>
    <row r="4" spans="1:11" ht="19.5" customHeight="1" x14ac:dyDescent="0.55000000000000004">
      <c r="A4" s="111" t="s">
        <v>125</v>
      </c>
      <c r="B4" s="111"/>
      <c r="C4" s="111"/>
      <c r="D4" s="111"/>
      <c r="E4" s="111"/>
      <c r="F4" s="111"/>
      <c r="G4" s="111"/>
      <c r="H4" s="111"/>
      <c r="I4" s="111"/>
      <c r="J4" s="5"/>
      <c r="K4" s="5"/>
    </row>
    <row r="5" spans="1:11" ht="8.25" customHeight="1" x14ac:dyDescent="0.55000000000000004">
      <c r="A5" s="112"/>
      <c r="B5" s="112"/>
      <c r="C5" s="112"/>
      <c r="D5" s="112"/>
      <c r="E5" s="112"/>
      <c r="F5" s="112"/>
      <c r="G5" s="112"/>
      <c r="H5" s="112"/>
      <c r="I5" s="112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116</v>
      </c>
      <c r="C7" s="122" t="s">
        <v>12</v>
      </c>
      <c r="D7" s="122"/>
      <c r="E7" s="122"/>
      <c r="F7" s="122"/>
      <c r="G7" s="122"/>
    </row>
    <row r="8" spans="1:11" x14ac:dyDescent="0.55000000000000004">
      <c r="B8" s="88" t="s">
        <v>123</v>
      </c>
      <c r="C8" s="89" t="s">
        <v>117</v>
      </c>
      <c r="D8" s="89" t="s">
        <v>118</v>
      </c>
      <c r="E8" s="89" t="s">
        <v>119</v>
      </c>
      <c r="F8" s="89" t="s">
        <v>120</v>
      </c>
      <c r="G8" s="89" t="s">
        <v>121</v>
      </c>
    </row>
    <row r="9" spans="1:11" ht="350.25" customHeight="1" x14ac:dyDescent="0.55000000000000004">
      <c r="B9" s="90" t="s">
        <v>126</v>
      </c>
      <c r="C9" s="91" t="s">
        <v>131</v>
      </c>
      <c r="D9" s="90" t="s">
        <v>127</v>
      </c>
      <c r="E9" s="90" t="s">
        <v>128</v>
      </c>
      <c r="F9" s="90" t="s">
        <v>129</v>
      </c>
      <c r="G9" s="90" t="s">
        <v>130</v>
      </c>
    </row>
    <row r="11" spans="1:11" ht="28.5" customHeight="1" x14ac:dyDescent="0.55000000000000004">
      <c r="A11" s="104" t="s">
        <v>139</v>
      </c>
      <c r="B11" s="104"/>
      <c r="C11" s="104"/>
      <c r="D11" s="104"/>
      <c r="E11" s="104"/>
      <c r="F11" s="104"/>
      <c r="G11" s="104"/>
      <c r="H11" s="104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116</v>
      </c>
      <c r="C13" s="122" t="s">
        <v>12</v>
      </c>
      <c r="D13" s="122"/>
      <c r="E13" s="122"/>
      <c r="F13" s="122"/>
      <c r="G13" s="122"/>
    </row>
    <row r="14" spans="1:11" x14ac:dyDescent="0.55000000000000004">
      <c r="B14" s="88" t="s">
        <v>132</v>
      </c>
      <c r="C14" s="89" t="s">
        <v>117</v>
      </c>
      <c r="D14" s="89" t="s">
        <v>118</v>
      </c>
      <c r="E14" s="89" t="s">
        <v>119</v>
      </c>
      <c r="F14" s="89" t="s">
        <v>120</v>
      </c>
      <c r="G14" s="89" t="s">
        <v>121</v>
      </c>
    </row>
    <row r="15" spans="1:11" ht="325.5" customHeight="1" x14ac:dyDescent="0.55000000000000004">
      <c r="B15" s="90" t="s">
        <v>133</v>
      </c>
      <c r="C15" s="91" t="s">
        <v>138</v>
      </c>
      <c r="D15" s="90" t="s">
        <v>134</v>
      </c>
      <c r="E15" s="90" t="s">
        <v>135</v>
      </c>
      <c r="F15" s="90" t="s">
        <v>136</v>
      </c>
      <c r="G15" s="90" t="s">
        <v>137</v>
      </c>
    </row>
    <row r="16" spans="1:11" ht="15" customHeight="1" x14ac:dyDescent="0.55000000000000004"/>
    <row r="17" spans="1:8" ht="25.5" customHeight="1" x14ac:dyDescent="0.55000000000000004">
      <c r="A17" s="104" t="s">
        <v>140</v>
      </c>
      <c r="B17" s="104"/>
      <c r="C17" s="104"/>
      <c r="D17" s="104"/>
      <c r="E17" s="104"/>
      <c r="F17" s="104"/>
      <c r="G17" s="104"/>
      <c r="H17" s="104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116</v>
      </c>
      <c r="C19" s="122" t="s">
        <v>12</v>
      </c>
      <c r="D19" s="122"/>
      <c r="E19" s="122"/>
      <c r="F19" s="122"/>
      <c r="G19" s="122"/>
    </row>
    <row r="20" spans="1:8" ht="45.75" customHeight="1" x14ac:dyDescent="0.55000000000000004">
      <c r="B20" s="92" t="s">
        <v>141</v>
      </c>
      <c r="C20" s="89" t="s">
        <v>117</v>
      </c>
      <c r="D20" s="89" t="s">
        <v>118</v>
      </c>
      <c r="E20" s="89" t="s">
        <v>119</v>
      </c>
      <c r="F20" s="89" t="s">
        <v>120</v>
      </c>
      <c r="G20" s="89" t="s">
        <v>121</v>
      </c>
    </row>
    <row r="21" spans="1:8" ht="384" x14ac:dyDescent="0.55000000000000004">
      <c r="B21" s="90" t="s">
        <v>142</v>
      </c>
      <c r="C21" s="91" t="s">
        <v>148</v>
      </c>
      <c r="D21" s="90" t="s">
        <v>143</v>
      </c>
      <c r="E21" s="90" t="s">
        <v>144</v>
      </c>
      <c r="F21" s="90" t="s">
        <v>145</v>
      </c>
      <c r="G21" s="90" t="s">
        <v>146</v>
      </c>
    </row>
    <row r="23" spans="1:8" ht="26.25" customHeight="1" x14ac:dyDescent="0.55000000000000004">
      <c r="A23" s="104" t="s">
        <v>147</v>
      </c>
      <c r="B23" s="104"/>
      <c r="C23" s="104"/>
      <c r="D23" s="104"/>
      <c r="E23" s="104"/>
      <c r="F23" s="104"/>
      <c r="G23" s="104"/>
      <c r="H23" s="104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116</v>
      </c>
      <c r="C25" s="122" t="s">
        <v>12</v>
      </c>
      <c r="D25" s="122"/>
      <c r="E25" s="122"/>
      <c r="F25" s="122"/>
      <c r="G25" s="122"/>
    </row>
    <row r="26" spans="1:8" x14ac:dyDescent="0.55000000000000004">
      <c r="B26" s="92" t="s">
        <v>154</v>
      </c>
      <c r="C26" s="89" t="s">
        <v>117</v>
      </c>
      <c r="D26" s="89" t="s">
        <v>118</v>
      </c>
      <c r="E26" s="89" t="s">
        <v>119</v>
      </c>
      <c r="F26" s="89" t="s">
        <v>120</v>
      </c>
      <c r="G26" s="89" t="s">
        <v>121</v>
      </c>
    </row>
    <row r="27" spans="1:8" ht="312" x14ac:dyDescent="0.55000000000000004">
      <c r="B27" s="90" t="s">
        <v>149</v>
      </c>
      <c r="C27" s="91" t="s">
        <v>155</v>
      </c>
      <c r="D27" s="90" t="s">
        <v>150</v>
      </c>
      <c r="E27" s="90" t="s">
        <v>151</v>
      </c>
      <c r="F27" s="90" t="s">
        <v>152</v>
      </c>
      <c r="G27" s="90" t="s">
        <v>153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7"/>
  <sheetViews>
    <sheetView topLeftCell="A27" workbookViewId="0">
      <selection activeCell="E33" sqref="E33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4" t="s">
        <v>96</v>
      </c>
      <c r="B1" s="104"/>
      <c r="C1" s="104"/>
      <c r="D1" s="104"/>
      <c r="E1" s="104"/>
      <c r="F1" s="104"/>
      <c r="G1" s="104"/>
      <c r="H1" s="104"/>
      <c r="I1" s="3"/>
      <c r="J1" s="3"/>
    </row>
    <row r="2" spans="1:10" ht="20.25" customHeight="1" x14ac:dyDescent="0.55000000000000004">
      <c r="A2" s="104" t="str">
        <f>ข้อมูลพื้นฐาน!D4</f>
        <v>โรงเรียนบ้านกุดโบสถ์</v>
      </c>
      <c r="B2" s="104"/>
      <c r="C2" s="104"/>
      <c r="D2" s="104"/>
      <c r="E2" s="104"/>
      <c r="F2" s="104"/>
      <c r="G2" s="104"/>
      <c r="H2" s="104"/>
      <c r="I2" s="3"/>
      <c r="J2" s="3"/>
    </row>
    <row r="3" spans="1:10" ht="19.5" customHeight="1" x14ac:dyDescent="0.55000000000000004">
      <c r="A3" s="110" t="s">
        <v>4</v>
      </c>
      <c r="B3" s="110"/>
      <c r="C3" s="110"/>
      <c r="D3" s="110"/>
      <c r="E3" s="110"/>
      <c r="F3" s="110"/>
      <c r="G3" s="110"/>
      <c r="H3" s="4"/>
      <c r="I3" s="4"/>
      <c r="J3" s="4"/>
    </row>
    <row r="4" spans="1:10" ht="19.5" customHeight="1" x14ac:dyDescent="0.55000000000000004">
      <c r="A4" s="111" t="s">
        <v>5</v>
      </c>
      <c r="B4" s="111"/>
      <c r="C4" s="111"/>
      <c r="D4" s="111"/>
      <c r="E4" s="111"/>
      <c r="F4" s="111"/>
      <c r="G4" s="111"/>
      <c r="H4" s="5"/>
      <c r="I4" s="5"/>
      <c r="J4" s="5"/>
    </row>
    <row r="5" spans="1:10" ht="19.5" customHeight="1" x14ac:dyDescent="0.55000000000000004">
      <c r="A5" s="111" t="s">
        <v>19</v>
      </c>
      <c r="B5" s="111"/>
      <c r="C5" s="111"/>
      <c r="D5" s="111"/>
      <c r="E5" s="111"/>
      <c r="F5" s="111"/>
      <c r="G5" s="111"/>
      <c r="H5" s="111"/>
      <c r="I5" s="5"/>
      <c r="J5" s="5"/>
    </row>
    <row r="6" spans="1:10" ht="21" customHeight="1" x14ac:dyDescent="0.55000000000000004">
      <c r="A6" s="112" t="s">
        <v>293</v>
      </c>
      <c r="B6" s="112"/>
      <c r="C6" s="112"/>
      <c r="D6" s="112"/>
      <c r="E6" s="112"/>
      <c r="F6" s="112"/>
      <c r="G6" s="112"/>
      <c r="H6" s="112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17" t="s">
        <v>7</v>
      </c>
      <c r="B8" s="117" t="s">
        <v>8</v>
      </c>
      <c r="C8" s="123" t="s">
        <v>156</v>
      </c>
      <c r="D8" s="123" t="s">
        <v>158</v>
      </c>
      <c r="E8" s="123" t="s">
        <v>159</v>
      </c>
      <c r="F8" s="120" t="s">
        <v>124</v>
      </c>
      <c r="G8" s="120" t="s">
        <v>11</v>
      </c>
      <c r="H8" s="117" t="s">
        <v>12</v>
      </c>
    </row>
    <row r="9" spans="1:10" ht="57" customHeight="1" x14ac:dyDescent="0.55000000000000004">
      <c r="A9" s="118"/>
      <c r="B9" s="118"/>
      <c r="C9" s="124"/>
      <c r="D9" s="124"/>
      <c r="E9" s="124"/>
      <c r="F9" s="121"/>
      <c r="G9" s="121"/>
      <c r="H9" s="118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เด็กชายธนดล  เริญรัมย์</v>
      </c>
      <c r="C10" s="7">
        <v>5</v>
      </c>
      <c r="D10" s="7">
        <v>5</v>
      </c>
      <c r="E10" s="7">
        <v>5</v>
      </c>
      <c r="F10" s="7">
        <f t="shared" ref="F10:F41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เด็กชายธนเดช  เริญรัมย์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41" si="1">F11*100/15</f>
        <v>80</v>
      </c>
      <c r="H11" s="10" t="str">
        <f t="shared" ref="H11:H43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เด็กชายอนุกานต์  ศรีวรสาร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เด็กชายภัทรดนัย  ชำนาญกิจ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เด็กชายต้นกล้า  ตรีเมฆ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เด็กชายพีรภัทร  แก้วเพชร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เด็กหญิงไวโอลีน  นารีรัมย์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เด็กชายอดิศร  หนูแก้ว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เด็กหญิงณิชานันท์  ชัยสุวรรณ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เด็กชายอัตภรณ์  เชื้อชาติ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เด็กชายศิริชัย  วนเชียงราก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เด็กชายกวิน  เลี่ยมกระโทก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เด็กชายกรวิชญ์  โอกระโทก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เด็กชายอดิศร  โนรีราช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เด็กชายสรวิชญ์  ยากระโทก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เด็กชายนันทพงศ์  พลอยกระโทก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เด็กหญิงธนาภา  ฉันกระโทก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เด็กหญิงพิมพ์รตี  แซ่ปึง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46">
        <v>19</v>
      </c>
      <c r="B28" s="8" t="str">
        <f>ข้อมูลนักเรียน!B23</f>
        <v>เด็กหญิงวันวิสา  ศรีวงษา</v>
      </c>
      <c r="C28" s="46"/>
      <c r="D28" s="46"/>
      <c r="E28" s="46"/>
      <c r="F28" s="46">
        <f t="shared" ref="F28:F34" si="3">SUM(C28:E28)</f>
        <v>0</v>
      </c>
      <c r="G28" s="9">
        <f t="shared" ref="G28:G34" si="4">F28*100/15</f>
        <v>0</v>
      </c>
      <c r="H28" s="10" t="str">
        <f t="shared" ref="H28:H34" si="5">IF(G28&gt;=90,"ยอดเยี่ยม",IF(G28&gt;=80,"ดีเลิศ",IF(G28&gt;=70,"ดี",IF(G28&gt;=60,"ปานกลาง",IF(G28&lt;60,"กำลังพัฒนา")))))</f>
        <v>กำลังพัฒนา</v>
      </c>
    </row>
    <row r="29" spans="1:8" ht="18.75" customHeight="1" x14ac:dyDescent="0.55000000000000004">
      <c r="A29" s="46">
        <v>20</v>
      </c>
      <c r="B29" s="8" t="str">
        <f>ข้อมูลนักเรียน!B24</f>
        <v>เด็กหญิงกิตติมา  อ่วมกระโทก</v>
      </c>
      <c r="C29" s="46"/>
      <c r="D29" s="46"/>
      <c r="E29" s="46"/>
      <c r="F29" s="46">
        <f t="shared" si="3"/>
        <v>0</v>
      </c>
      <c r="G29" s="9">
        <f t="shared" si="4"/>
        <v>0</v>
      </c>
      <c r="H29" s="10" t="str">
        <f t="shared" si="5"/>
        <v>กำลังพัฒนา</v>
      </c>
    </row>
    <row r="30" spans="1:8" ht="18.75" customHeight="1" x14ac:dyDescent="0.55000000000000004">
      <c r="A30" s="46">
        <v>21</v>
      </c>
      <c r="B30" s="8" t="str">
        <f>ข้อมูลนักเรียน!B25</f>
        <v>เด็กหญิงรัชนีวรรณ  ทองพินิจ</v>
      </c>
      <c r="C30" s="46"/>
      <c r="D30" s="46"/>
      <c r="E30" s="46"/>
      <c r="F30" s="46">
        <f t="shared" si="3"/>
        <v>0</v>
      </c>
      <c r="G30" s="9">
        <f t="shared" si="4"/>
        <v>0</v>
      </c>
      <c r="H30" s="10" t="str">
        <f t="shared" si="5"/>
        <v>กำลังพัฒนา</v>
      </c>
    </row>
    <row r="31" spans="1:8" ht="18.75" customHeight="1" x14ac:dyDescent="0.55000000000000004">
      <c r="A31" s="46">
        <v>22</v>
      </c>
      <c r="B31" s="8" t="str">
        <f>ข้อมูลนักเรียน!B26</f>
        <v>เด็กหญิงสิรินทิพย์  ละอองธุมา</v>
      </c>
      <c r="C31" s="46"/>
      <c r="D31" s="46"/>
      <c r="E31" s="46"/>
      <c r="F31" s="46">
        <f t="shared" si="3"/>
        <v>0</v>
      </c>
      <c r="G31" s="9">
        <f t="shared" si="4"/>
        <v>0</v>
      </c>
      <c r="H31" s="10" t="str">
        <f t="shared" si="5"/>
        <v>กำลังพัฒนา</v>
      </c>
    </row>
    <row r="32" spans="1:8" ht="18.75" customHeight="1" x14ac:dyDescent="0.55000000000000004">
      <c r="A32" s="46">
        <v>23</v>
      </c>
      <c r="B32" s="8" t="str">
        <f>ข้อมูลนักเรียน!B27</f>
        <v>เด็กชายนิติกร  จรทะผา</v>
      </c>
      <c r="C32" s="46"/>
      <c r="D32" s="46"/>
      <c r="E32" s="46"/>
      <c r="F32" s="46">
        <f t="shared" si="3"/>
        <v>0</v>
      </c>
      <c r="G32" s="9">
        <f t="shared" si="4"/>
        <v>0</v>
      </c>
      <c r="H32" s="10" t="str">
        <f t="shared" si="5"/>
        <v>กำลังพัฒนา</v>
      </c>
    </row>
    <row r="33" spans="1:8" ht="18.75" customHeight="1" x14ac:dyDescent="0.55000000000000004">
      <c r="A33" s="46">
        <v>24</v>
      </c>
      <c r="B33" s="8" t="str">
        <f>ข้อมูลนักเรียน!B28</f>
        <v>เด็กชายชานนท์  เรือนเพชร</v>
      </c>
      <c r="C33" s="46"/>
      <c r="D33" s="46"/>
      <c r="E33" s="46"/>
      <c r="F33" s="46">
        <f t="shared" si="3"/>
        <v>0</v>
      </c>
      <c r="G33" s="9">
        <f t="shared" si="4"/>
        <v>0</v>
      </c>
      <c r="H33" s="10" t="str">
        <f t="shared" si="5"/>
        <v>กำลังพัฒนา</v>
      </c>
    </row>
    <row r="34" spans="1:8" ht="18.75" customHeight="1" x14ac:dyDescent="0.55000000000000004">
      <c r="A34" s="46">
        <v>25</v>
      </c>
      <c r="B34" s="8" t="str">
        <f>ข้อมูลนักเรียน!B29</f>
        <v>เด็กชายพชรพล  งามสำโรง</v>
      </c>
      <c r="C34" s="46"/>
      <c r="D34" s="46"/>
      <c r="E34" s="46"/>
      <c r="F34" s="46">
        <f t="shared" si="3"/>
        <v>0</v>
      </c>
      <c r="G34" s="9">
        <f t="shared" si="4"/>
        <v>0</v>
      </c>
      <c r="H34" s="10" t="str">
        <f t="shared" si="5"/>
        <v>กำลังพัฒนา</v>
      </c>
    </row>
    <row r="35" spans="1:8" ht="18.75" customHeight="1" x14ac:dyDescent="0.55000000000000004">
      <c r="A35" s="46">
        <v>26</v>
      </c>
      <c r="B35" s="8" t="str">
        <f>ข้อมูลนักเรียน!B23</f>
        <v>เด็กหญิงวันวิสา  ศรีวงษา</v>
      </c>
      <c r="C35" s="7"/>
      <c r="D35" s="7"/>
      <c r="E35" s="7"/>
      <c r="F35" s="7">
        <f t="shared" si="0"/>
        <v>0</v>
      </c>
      <c r="G35" s="9">
        <f t="shared" si="1"/>
        <v>0</v>
      </c>
      <c r="H35" s="10" t="str">
        <f t="shared" si="2"/>
        <v>กำลังพัฒนา</v>
      </c>
    </row>
    <row r="36" spans="1:8" ht="18.75" customHeight="1" x14ac:dyDescent="0.55000000000000004">
      <c r="A36" s="46">
        <v>27</v>
      </c>
      <c r="B36" s="8" t="str">
        <f>ข้อมูลนักเรียน!B30</f>
        <v>เด็กชายธีรศิลป์  ตรีเมฆ</v>
      </c>
      <c r="C36" s="7"/>
      <c r="D36" s="7"/>
      <c r="E36" s="7"/>
      <c r="F36" s="7">
        <f t="shared" si="0"/>
        <v>0</v>
      </c>
      <c r="G36" s="9">
        <f t="shared" si="1"/>
        <v>0</v>
      </c>
      <c r="H36" s="10" t="str">
        <f t="shared" si="2"/>
        <v>กำลังพัฒนา</v>
      </c>
    </row>
    <row r="37" spans="1:8" ht="18.75" customHeight="1" x14ac:dyDescent="0.55000000000000004">
      <c r="A37" s="46">
        <v>28</v>
      </c>
      <c r="B37" s="8" t="str">
        <f>ข้อมูลนักเรียน!B31</f>
        <v>เด็กชายภาณุวิชญ์  งามสูงเนิน</v>
      </c>
      <c r="C37" s="8"/>
      <c r="D37" s="8"/>
      <c r="E37" s="8"/>
      <c r="F37" s="7">
        <f t="shared" si="0"/>
        <v>0</v>
      </c>
      <c r="G37" s="9">
        <f t="shared" si="1"/>
        <v>0</v>
      </c>
      <c r="H37" s="10" t="str">
        <f t="shared" si="2"/>
        <v>กำลังพัฒนา</v>
      </c>
    </row>
    <row r="38" spans="1:8" ht="18.75" customHeight="1" x14ac:dyDescent="0.55000000000000004">
      <c r="A38" s="46">
        <v>29</v>
      </c>
      <c r="B38" s="8" t="str">
        <f>ข้อมูลนักเรียน!B32</f>
        <v>เด็กหญิงพัชราพรรณ  มูลหาร</v>
      </c>
      <c r="C38" s="8"/>
      <c r="D38" s="8"/>
      <c r="E38" s="8"/>
      <c r="F38" s="7">
        <f t="shared" si="0"/>
        <v>0</v>
      </c>
      <c r="G38" s="9">
        <f t="shared" si="1"/>
        <v>0</v>
      </c>
      <c r="H38" s="10" t="str">
        <f t="shared" si="2"/>
        <v>กำลังพัฒนา</v>
      </c>
    </row>
    <row r="39" spans="1:8" ht="18.75" customHeight="1" x14ac:dyDescent="0.55000000000000004">
      <c r="A39" s="46">
        <v>30</v>
      </c>
      <c r="B39" s="8" t="str">
        <f>ข้อมูลนักเรียน!B33</f>
        <v>เด็กหญิงจิรนันท์  รวบกระโทก</v>
      </c>
      <c r="C39" s="8"/>
      <c r="D39" s="8"/>
      <c r="E39" s="8"/>
      <c r="F39" s="7">
        <f t="shared" si="0"/>
        <v>0</v>
      </c>
      <c r="G39" s="9">
        <f t="shared" si="1"/>
        <v>0</v>
      </c>
      <c r="H39" s="10" t="str">
        <f t="shared" si="2"/>
        <v>กำลังพัฒนา</v>
      </c>
    </row>
    <row r="40" spans="1:8" ht="18.75" customHeight="1" x14ac:dyDescent="0.55000000000000004">
      <c r="A40" s="46">
        <v>31</v>
      </c>
      <c r="B40" s="8" t="str">
        <f>ข้อมูลนักเรียน!B34</f>
        <v>เด็กหญิงธิติมา  ด่านกระโทก</v>
      </c>
      <c r="C40" s="8"/>
      <c r="D40" s="8"/>
      <c r="E40" s="8"/>
      <c r="F40" s="7">
        <f t="shared" si="0"/>
        <v>0</v>
      </c>
      <c r="G40" s="9">
        <f t="shared" si="1"/>
        <v>0</v>
      </c>
      <c r="H40" s="10" t="str">
        <f t="shared" si="2"/>
        <v>กำลังพัฒนา</v>
      </c>
    </row>
    <row r="41" spans="1:8" ht="18.75" customHeight="1" x14ac:dyDescent="0.55000000000000004">
      <c r="A41" s="46">
        <v>32</v>
      </c>
      <c r="B41" s="8" t="str">
        <f>ข้อมูลนักเรียน!B36</f>
        <v>เด็กหญิง</v>
      </c>
      <c r="C41" s="8"/>
      <c r="D41" s="8"/>
      <c r="E41" s="8"/>
      <c r="F41" s="7">
        <f t="shared" si="0"/>
        <v>0</v>
      </c>
      <c r="G41" s="9">
        <f t="shared" si="1"/>
        <v>0</v>
      </c>
      <c r="H41" s="10" t="str">
        <f t="shared" si="2"/>
        <v>กำลังพัฒนา</v>
      </c>
    </row>
    <row r="42" spans="1:8" ht="19.5" customHeight="1" x14ac:dyDescent="0.55000000000000004">
      <c r="A42" s="108" t="s">
        <v>15</v>
      </c>
      <c r="B42" s="109"/>
      <c r="C42" s="28">
        <f>SUM(C10:C41)</f>
        <v>17</v>
      </c>
      <c r="D42" s="28">
        <f t="shared" ref="D42:E42" si="6">SUM(D10:D41)</f>
        <v>16</v>
      </c>
      <c r="E42" s="28">
        <f t="shared" si="6"/>
        <v>17</v>
      </c>
      <c r="F42" s="28">
        <f t="shared" ref="F42" si="7">SUM(F10:F41)</f>
        <v>50</v>
      </c>
      <c r="G42" s="29">
        <f t="shared" ref="G42" si="8">SUM(G10:G41)</f>
        <v>333.33333333333331</v>
      </c>
      <c r="H42" s="30"/>
    </row>
    <row r="43" spans="1:8" ht="19.5" customHeight="1" x14ac:dyDescent="0.55000000000000004">
      <c r="A43" s="108" t="s">
        <v>16</v>
      </c>
      <c r="B43" s="109"/>
      <c r="C43" s="29">
        <f>AVERAGE(C10:C41)</f>
        <v>4.25</v>
      </c>
      <c r="D43" s="29">
        <f t="shared" ref="D43:F43" si="9">AVERAGE(D10:D41)</f>
        <v>4</v>
      </c>
      <c r="E43" s="29">
        <f t="shared" si="9"/>
        <v>4.25</v>
      </c>
      <c r="F43" s="29">
        <f t="shared" si="9"/>
        <v>1.5625</v>
      </c>
      <c r="G43" s="29">
        <f>AVERAGE(G10:G41)</f>
        <v>10.416666666666666</v>
      </c>
      <c r="H43" s="32" t="str">
        <f t="shared" si="2"/>
        <v>กำลังพัฒนา</v>
      </c>
    </row>
    <row r="44" spans="1:8" ht="6" customHeight="1" x14ac:dyDescent="0.55000000000000004"/>
    <row r="45" spans="1:8" x14ac:dyDescent="0.55000000000000004">
      <c r="B45" s="107" t="s">
        <v>97</v>
      </c>
      <c r="C45" s="107"/>
      <c r="D45" s="107"/>
      <c r="E45" s="107" t="s">
        <v>97</v>
      </c>
      <c r="F45" s="107"/>
      <c r="G45" s="107"/>
      <c r="H45" s="5"/>
    </row>
    <row r="46" spans="1:8" x14ac:dyDescent="0.55000000000000004">
      <c r="B46" s="107" t="str">
        <f>ข้อมูลพื้นฐาน!D6</f>
        <v>(นางสาวกรรณิการ์  ไร่กระโทก)</v>
      </c>
      <c r="C46" s="107"/>
      <c r="D46" s="107"/>
      <c r="E46" s="107" t="str">
        <f>ข้อมูลพื้นฐาน!D8</f>
        <v>(นายสุนันท์  จงใจกลาง)</v>
      </c>
      <c r="F46" s="107"/>
      <c r="G46" s="107"/>
    </row>
    <row r="47" spans="1:8" x14ac:dyDescent="0.55000000000000004">
      <c r="B47" s="107" t="s">
        <v>87</v>
      </c>
      <c r="C47" s="107"/>
      <c r="D47" s="107"/>
      <c r="E47" s="107" t="s">
        <v>94</v>
      </c>
      <c r="F47" s="107"/>
      <c r="G47" s="107"/>
      <c r="H47" s="5"/>
    </row>
  </sheetData>
  <mergeCells count="22">
    <mergeCell ref="B46:D46"/>
    <mergeCell ref="B47:D47"/>
    <mergeCell ref="E46:G46"/>
    <mergeCell ref="E47:G47"/>
    <mergeCell ref="A2:H2"/>
    <mergeCell ref="B45:D45"/>
    <mergeCell ref="E45:G45"/>
    <mergeCell ref="A1:H1"/>
    <mergeCell ref="A6:H6"/>
    <mergeCell ref="H8:H9"/>
    <mergeCell ref="A42:B42"/>
    <mergeCell ref="A43:B43"/>
    <mergeCell ref="C8:C9"/>
    <mergeCell ref="D8:D9"/>
    <mergeCell ref="E8:E9"/>
    <mergeCell ref="A3:G3"/>
    <mergeCell ref="A4:G4"/>
    <mergeCell ref="A5:H5"/>
    <mergeCell ref="A8:A9"/>
    <mergeCell ref="B8:B9"/>
    <mergeCell ref="F8:F9"/>
    <mergeCell ref="G8:G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4" t="s">
        <v>161</v>
      </c>
      <c r="B1" s="104"/>
      <c r="C1" s="104"/>
      <c r="D1" s="104"/>
      <c r="E1" s="104"/>
      <c r="F1" s="104"/>
      <c r="G1" s="104"/>
      <c r="H1" s="104"/>
      <c r="I1" s="85"/>
      <c r="J1" s="3"/>
      <c r="K1" s="3"/>
    </row>
    <row r="2" spans="1:11" ht="19.5" customHeight="1" x14ac:dyDescent="0.55000000000000004">
      <c r="A2" s="110" t="s">
        <v>4</v>
      </c>
      <c r="B2" s="110"/>
      <c r="C2" s="110"/>
      <c r="D2" s="110"/>
      <c r="E2" s="110"/>
      <c r="F2" s="110"/>
      <c r="G2" s="110"/>
      <c r="H2" s="110"/>
      <c r="I2" s="4"/>
      <c r="J2" s="4"/>
      <c r="K2" s="4"/>
    </row>
    <row r="3" spans="1:11" ht="19.5" customHeight="1" x14ac:dyDescent="0.55000000000000004">
      <c r="A3" s="111" t="s">
        <v>5</v>
      </c>
      <c r="B3" s="111"/>
      <c r="C3" s="111"/>
      <c r="D3" s="111"/>
      <c r="E3" s="111"/>
      <c r="F3" s="111"/>
      <c r="G3" s="111"/>
      <c r="H3" s="111"/>
      <c r="I3" s="5"/>
      <c r="J3" s="5"/>
      <c r="K3" s="5"/>
    </row>
    <row r="4" spans="1:11" ht="19.5" customHeight="1" x14ac:dyDescent="0.55000000000000004">
      <c r="A4" s="111" t="s">
        <v>160</v>
      </c>
      <c r="B4" s="111"/>
      <c r="C4" s="111"/>
      <c r="D4" s="111"/>
      <c r="E4" s="111"/>
      <c r="F4" s="111"/>
      <c r="G4" s="111"/>
      <c r="H4" s="111"/>
      <c r="I4" s="111"/>
      <c r="J4" s="5"/>
      <c r="K4" s="5"/>
    </row>
    <row r="5" spans="1:11" ht="8.25" customHeight="1" x14ac:dyDescent="0.55000000000000004">
      <c r="A5" s="112"/>
      <c r="B5" s="112"/>
      <c r="C5" s="112"/>
      <c r="D5" s="112"/>
      <c r="E5" s="112"/>
      <c r="F5" s="112"/>
      <c r="G5" s="112"/>
      <c r="H5" s="112"/>
      <c r="I5" s="112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116</v>
      </c>
      <c r="C7" s="122" t="s">
        <v>12</v>
      </c>
      <c r="D7" s="122"/>
      <c r="E7" s="122"/>
      <c r="F7" s="122"/>
      <c r="G7" s="122"/>
    </row>
    <row r="8" spans="1:11" x14ac:dyDescent="0.55000000000000004">
      <c r="B8" s="88" t="s">
        <v>162</v>
      </c>
      <c r="C8" s="89" t="s">
        <v>117</v>
      </c>
      <c r="D8" s="89" t="s">
        <v>118</v>
      </c>
      <c r="E8" s="89" t="s">
        <v>119</v>
      </c>
      <c r="F8" s="89" t="s">
        <v>120</v>
      </c>
      <c r="G8" s="89" t="s">
        <v>121</v>
      </c>
    </row>
    <row r="9" spans="1:11" ht="300" customHeight="1" x14ac:dyDescent="0.55000000000000004">
      <c r="B9" s="90" t="s">
        <v>163</v>
      </c>
      <c r="C9" s="91" t="s">
        <v>164</v>
      </c>
      <c r="D9" s="90" t="s">
        <v>165</v>
      </c>
      <c r="E9" s="90" t="s">
        <v>166</v>
      </c>
      <c r="F9" s="90" t="s">
        <v>167</v>
      </c>
      <c r="G9" s="90" t="s">
        <v>168</v>
      </c>
    </row>
    <row r="11" spans="1:11" ht="28.5" customHeight="1" x14ac:dyDescent="0.55000000000000004">
      <c r="A11" s="104" t="s">
        <v>169</v>
      </c>
      <c r="B11" s="104"/>
      <c r="C11" s="104"/>
      <c r="D11" s="104"/>
      <c r="E11" s="104"/>
      <c r="F11" s="104"/>
      <c r="G11" s="104"/>
      <c r="H11" s="104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116</v>
      </c>
      <c r="C13" s="122" t="s">
        <v>12</v>
      </c>
      <c r="D13" s="122"/>
      <c r="E13" s="122"/>
      <c r="F13" s="122"/>
      <c r="G13" s="122"/>
    </row>
    <row r="14" spans="1:11" x14ac:dyDescent="0.55000000000000004">
      <c r="B14" s="88" t="s">
        <v>157</v>
      </c>
      <c r="C14" s="89" t="s">
        <v>117</v>
      </c>
      <c r="D14" s="89" t="s">
        <v>118</v>
      </c>
      <c r="E14" s="89" t="s">
        <v>119</v>
      </c>
      <c r="F14" s="89" t="s">
        <v>120</v>
      </c>
      <c r="G14" s="89" t="s">
        <v>121</v>
      </c>
    </row>
    <row r="15" spans="1:11" ht="383.25" customHeight="1" x14ac:dyDescent="0.55000000000000004">
      <c r="B15" s="90" t="s">
        <v>170</v>
      </c>
      <c r="C15" s="91" t="s">
        <v>171</v>
      </c>
      <c r="D15" s="90" t="s">
        <v>172</v>
      </c>
      <c r="E15" s="90" t="s">
        <v>173</v>
      </c>
      <c r="F15" s="90" t="s">
        <v>174</v>
      </c>
      <c r="G15" s="90" t="s">
        <v>175</v>
      </c>
    </row>
    <row r="16" spans="1:11" ht="15" customHeight="1" x14ac:dyDescent="0.55000000000000004"/>
    <row r="17" spans="1:8" ht="25.5" customHeight="1" x14ac:dyDescent="0.55000000000000004">
      <c r="A17" s="104" t="s">
        <v>176</v>
      </c>
      <c r="B17" s="104"/>
      <c r="C17" s="104"/>
      <c r="D17" s="104"/>
      <c r="E17" s="104"/>
      <c r="F17" s="104"/>
      <c r="G17" s="104"/>
      <c r="H17" s="104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116</v>
      </c>
      <c r="C19" s="122" t="s">
        <v>12</v>
      </c>
      <c r="D19" s="122"/>
      <c r="E19" s="122"/>
      <c r="F19" s="122"/>
      <c r="G19" s="122"/>
    </row>
    <row r="20" spans="1:8" ht="24" customHeight="1" x14ac:dyDescent="0.55000000000000004">
      <c r="B20" s="92" t="s">
        <v>177</v>
      </c>
      <c r="C20" s="89" t="s">
        <v>117</v>
      </c>
      <c r="D20" s="89" t="s">
        <v>118</v>
      </c>
      <c r="E20" s="89" t="s">
        <v>119</v>
      </c>
      <c r="F20" s="89" t="s">
        <v>120</v>
      </c>
      <c r="G20" s="89" t="s">
        <v>121</v>
      </c>
    </row>
    <row r="21" spans="1:8" ht="322.5" customHeight="1" x14ac:dyDescent="0.55000000000000004">
      <c r="B21" s="90" t="s">
        <v>178</v>
      </c>
      <c r="C21" s="91" t="s">
        <v>179</v>
      </c>
      <c r="D21" s="90" t="s">
        <v>180</v>
      </c>
      <c r="E21" s="90" t="s">
        <v>181</v>
      </c>
      <c r="F21" s="90" t="s">
        <v>182</v>
      </c>
      <c r="G21" s="90" t="s">
        <v>183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2022-03-23T04:15:15Z</dcterms:modified>
</cp:coreProperties>
</file>