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ปฐมวัย\"/>
    </mc:Choice>
  </mc:AlternateContent>
  <xr:revisionPtr revIDLastSave="0" documentId="13_ncr:1_{36790F84-EE6E-4F9B-B923-0FF5EA0B499C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ข้อแนะนำ" sheetId="3" r:id="rId1"/>
    <sheet name="ข้อมูลพื้นฐาน" sheetId="30" r:id="rId2"/>
    <sheet name="ข้อมูลนักเรียน" sheetId="31" r:id="rId3"/>
    <sheet name="มาตรฐานที่ 1 ข้อ 1.1.1" sheetId="1" r:id="rId4"/>
    <sheet name="มาตรฐานที่ 1 ข้อ 1.1.2" sheetId="2" r:id="rId5"/>
    <sheet name="มาตรฐานที่ 1 ข้อ 1.1.3" sheetId="4" r:id="rId6"/>
    <sheet name="มาตรฐานที่ 1 ข้อ 1.1.4" sheetId="5" r:id="rId7"/>
    <sheet name="มาตรฐานที่ 1 ข้อ 1.1.5" sheetId="6" r:id="rId8"/>
    <sheet name="มาตรฐานที่ 1 ข้อ 1.2.1" sheetId="7" r:id="rId9"/>
    <sheet name="มาตรฐานที่ 1 ข้อ 1.2.2" sheetId="8" r:id="rId10"/>
    <sheet name="มาตรฐานที่ 1 ข้อ 1.2.3" sheetId="9" r:id="rId11"/>
    <sheet name="มาตรฐานที่ 1 ข้อ 1.2.4" sheetId="10" r:id="rId12"/>
    <sheet name="มาตรฐานที่ 1 ข้อ 1.3.1" sheetId="11" r:id="rId13"/>
    <sheet name="มาตรฐานที่ 1 ข้อ 1.3.2" sheetId="12" r:id="rId14"/>
    <sheet name="มาตรฐานที่ 1 ข้อ 1.3.3" sheetId="13" r:id="rId15"/>
    <sheet name="มาตรฐานที่ 1 ข้อ 1.3.4" sheetId="14" r:id="rId16"/>
    <sheet name="มาตรฐานที่ 1 ข้อ 1.3.5" sheetId="15" r:id="rId17"/>
    <sheet name="มาตรฐานที่ 1 ข้อ 1.3.6" sheetId="16" r:id="rId18"/>
    <sheet name="มาตรฐานที่ 1 ข้อ 1.4.1" sheetId="17" r:id="rId19"/>
    <sheet name="มาตรฐานที่ 1 ข้อ 1.4.2" sheetId="18" r:id="rId20"/>
    <sheet name="มาตรฐานที่ 1 ข้อ 1.4.3" sheetId="19" r:id="rId21"/>
    <sheet name="มาตรฐานที่ 1 ข้อ 1.4.4" sheetId="20" r:id="rId22"/>
    <sheet name="มาตรฐานที่ 1 ข้อ 1.4.5" sheetId="21" r:id="rId23"/>
    <sheet name="มาตรฐานที่ 1 ข้อ 1.4.6" sheetId="22" r:id="rId24"/>
    <sheet name="มาตรฐานที่ 2" sheetId="33" r:id="rId25"/>
    <sheet name="มาตรฐานที่ 3" sheetId="32" r:id="rId26"/>
  </sheets>
  <definedNames>
    <definedName name="_xlnm.Print_Area" localSheetId="3">'มาตรฐานที่ 1 ข้อ 1.1.1'!$A$1:$G$35</definedName>
    <definedName name="_xlnm.Print_Area" localSheetId="4">'มาตรฐานที่ 1 ข้อ 1.1.2'!$A$1:$I$35</definedName>
    <definedName name="_xlnm.Print_Area" localSheetId="5">'มาตรฐานที่ 1 ข้อ 1.1.3'!$A$1:$H$35</definedName>
    <definedName name="_xlnm.Print_Area" localSheetId="6">'มาตรฐานที่ 1 ข้อ 1.1.4'!$A$1:$I$35</definedName>
    <definedName name="_xlnm.Print_Area" localSheetId="7">'มาตรฐานที่ 1 ข้อ 1.1.5'!$A$1:$H$35</definedName>
    <definedName name="_xlnm.Print_Area" localSheetId="8">'มาตรฐานที่ 1 ข้อ 1.2.1'!$A$1:$H$35</definedName>
    <definedName name="_xlnm.Print_Area" localSheetId="10">'มาตรฐานที่ 1 ข้อ 1.2.3'!$A$1:$I$35</definedName>
    <definedName name="_xlnm.Print_Area" localSheetId="11">'มาตรฐานที่ 1 ข้อ 1.2.4'!$A$1:$H$35</definedName>
    <definedName name="_xlnm.Print_Area" localSheetId="12">'มาตรฐานที่ 1 ข้อ 1.3.1'!$A$1:$H$35</definedName>
    <definedName name="_xlnm.Print_Area" localSheetId="15">'มาตรฐานที่ 1 ข้อ 1.3.4'!$A$1:$H$35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32" l="1"/>
  <c r="B39" i="32"/>
  <c r="B40" i="32" s="1"/>
  <c r="B38" i="32"/>
  <c r="B30" i="32"/>
  <c r="B31" i="32" s="1"/>
  <c r="B32" i="32" s="1"/>
  <c r="B21" i="32"/>
  <c r="B22" i="32" s="1"/>
  <c r="B23" i="32" s="1"/>
  <c r="B13" i="32"/>
  <c r="B14" i="32" s="1"/>
  <c r="B15" i="32" s="1"/>
  <c r="A2" i="33"/>
  <c r="B49" i="33"/>
  <c r="B50" i="33" s="1"/>
  <c r="B48" i="33"/>
  <c r="B39" i="33"/>
  <c r="B40" i="33" s="1"/>
  <c r="B41" i="33" s="1"/>
  <c r="B33" i="33"/>
  <c r="B34" i="33" s="1"/>
  <c r="B35" i="33" s="1"/>
  <c r="B26" i="33"/>
  <c r="B27" i="33" s="1"/>
  <c r="B28" i="33" s="1"/>
  <c r="B19" i="33"/>
  <c r="B20" i="33" s="1"/>
  <c r="B21" i="33" s="1"/>
  <c r="B13" i="33"/>
  <c r="B14" i="33" s="1"/>
  <c r="B41" i="32" l="1"/>
  <c r="B42" i="32" s="1"/>
  <c r="B51" i="33"/>
  <c r="B52" i="33" s="1"/>
  <c r="B15" i="33"/>
  <c r="F29" i="21" l="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10" i="21"/>
  <c r="F30" i="21" s="1"/>
  <c r="C30" i="21"/>
  <c r="B29" i="22" l="1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E34" i="22" l="1"/>
  <c r="B34" i="22"/>
  <c r="A2" i="22"/>
  <c r="B34" i="15"/>
  <c r="B34" i="16"/>
  <c r="B34" i="17"/>
  <c r="B34" i="18"/>
  <c r="B34" i="19"/>
  <c r="B34" i="20"/>
  <c r="B34" i="21"/>
  <c r="E34" i="21"/>
  <c r="A2" i="21"/>
  <c r="F34" i="20"/>
  <c r="A2" i="20"/>
  <c r="E34" i="19"/>
  <c r="A2" i="19"/>
  <c r="E34" i="18"/>
  <c r="A2" i="18"/>
  <c r="E34" i="17"/>
  <c r="A2" i="17"/>
  <c r="E34" i="16"/>
  <c r="A2" i="16"/>
  <c r="A2" i="15"/>
  <c r="E34" i="15"/>
  <c r="E34" i="14"/>
  <c r="B34" i="14"/>
  <c r="A2" i="14"/>
  <c r="E34" i="13"/>
  <c r="B34" i="13"/>
  <c r="A2" i="13"/>
  <c r="E34" i="12"/>
  <c r="B34" i="12"/>
  <c r="A2" i="12"/>
  <c r="E34" i="10"/>
  <c r="E34" i="11"/>
  <c r="B34" i="11"/>
  <c r="A2" i="11"/>
  <c r="B34" i="10"/>
  <c r="A2" i="10"/>
  <c r="F34" i="9"/>
  <c r="B34" i="9"/>
  <c r="A2" i="9"/>
  <c r="F34" i="8"/>
  <c r="B34" i="8"/>
  <c r="A2" i="8"/>
  <c r="E34" i="7"/>
  <c r="B34" i="7"/>
  <c r="B2" i="7"/>
  <c r="E34" i="6"/>
  <c r="B34" i="6"/>
  <c r="A2" i="6"/>
  <c r="F34" i="5"/>
  <c r="B34" i="5"/>
  <c r="A2" i="5"/>
  <c r="E34" i="4"/>
  <c r="B34" i="4"/>
  <c r="A2" i="4"/>
  <c r="B34" i="2"/>
  <c r="F34" i="2"/>
  <c r="A2" i="2"/>
  <c r="D34" i="1"/>
  <c r="B34" i="1"/>
  <c r="A2" i="1"/>
  <c r="G29" i="5" l="1"/>
  <c r="H29" i="5" s="1"/>
  <c r="C30" i="5"/>
  <c r="C30" i="4"/>
  <c r="F11" i="22" l="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H11" i="20" l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10" i="20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10" i="16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10" i="9"/>
  <c r="D31" i="8"/>
  <c r="E31" i="8"/>
  <c r="F31" i="8"/>
  <c r="D30" i="8"/>
  <c r="E30" i="8"/>
  <c r="F3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10" i="8"/>
  <c r="G30" i="8" l="1"/>
  <c r="G31" i="8"/>
  <c r="D31" i="20"/>
  <c r="E31" i="20"/>
  <c r="F31" i="20"/>
  <c r="G31" i="20"/>
  <c r="D30" i="20"/>
  <c r="E30" i="20"/>
  <c r="F30" i="20"/>
  <c r="G3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10" i="20"/>
  <c r="E31" i="22" l="1"/>
  <c r="D31" i="22"/>
  <c r="C31" i="22"/>
  <c r="E30" i="22"/>
  <c r="D30" i="22"/>
  <c r="C30" i="22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F10" i="22"/>
  <c r="F31" i="22" s="1"/>
  <c r="E31" i="21"/>
  <c r="D31" i="21"/>
  <c r="C31" i="21"/>
  <c r="E30" i="21"/>
  <c r="D30" i="2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0" i="21"/>
  <c r="H10" i="21" s="1"/>
  <c r="F31" i="21"/>
  <c r="C31" i="20"/>
  <c r="C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H30" i="20"/>
  <c r="J10" i="20"/>
  <c r="H31" i="20"/>
  <c r="D31" i="19"/>
  <c r="E31" i="19"/>
  <c r="D30" i="19"/>
  <c r="E30" i="19"/>
  <c r="G11" i="19"/>
  <c r="H11" i="19" s="1"/>
  <c r="G12" i="19"/>
  <c r="H12" i="19" s="1"/>
  <c r="G13" i="19"/>
  <c r="G14" i="19"/>
  <c r="G15" i="19"/>
  <c r="H15" i="19" s="1"/>
  <c r="G16" i="19"/>
  <c r="H16" i="19" s="1"/>
  <c r="G17" i="19"/>
  <c r="G18" i="19"/>
  <c r="G19" i="19"/>
  <c r="H19" i="19" s="1"/>
  <c r="G20" i="19"/>
  <c r="H20" i="19" s="1"/>
  <c r="G21" i="19"/>
  <c r="G22" i="19"/>
  <c r="G23" i="19"/>
  <c r="H23" i="19" s="1"/>
  <c r="G24" i="19"/>
  <c r="H24" i="19" s="1"/>
  <c r="G25" i="19"/>
  <c r="G26" i="19"/>
  <c r="G27" i="19"/>
  <c r="H27" i="19" s="1"/>
  <c r="G28" i="19"/>
  <c r="H28" i="19" s="1"/>
  <c r="G29" i="19"/>
  <c r="H29" i="19" s="1"/>
  <c r="F10" i="19"/>
  <c r="G10" i="19" s="1"/>
  <c r="C31" i="19"/>
  <c r="C30" i="19"/>
  <c r="H25" i="19"/>
  <c r="H21" i="19"/>
  <c r="H17" i="19"/>
  <c r="H14" i="19"/>
  <c r="H13" i="19"/>
  <c r="F31" i="19"/>
  <c r="E31" i="18"/>
  <c r="D31" i="18"/>
  <c r="C31" i="18"/>
  <c r="E30" i="18"/>
  <c r="D30" i="18"/>
  <c r="C30" i="18"/>
  <c r="F29" i="18"/>
  <c r="F28" i="18"/>
  <c r="G28" i="18" s="1"/>
  <c r="F27" i="18"/>
  <c r="F26" i="18"/>
  <c r="G26" i="18" s="1"/>
  <c r="F25" i="18"/>
  <c r="F24" i="18"/>
  <c r="G24" i="18" s="1"/>
  <c r="F23" i="18"/>
  <c r="F22" i="18"/>
  <c r="G22" i="18" s="1"/>
  <c r="F21" i="18"/>
  <c r="F20" i="18"/>
  <c r="G20" i="18" s="1"/>
  <c r="F19" i="18"/>
  <c r="F18" i="18"/>
  <c r="G18" i="18" s="1"/>
  <c r="F17" i="18"/>
  <c r="F16" i="18"/>
  <c r="G16" i="18" s="1"/>
  <c r="F15" i="18"/>
  <c r="F14" i="18"/>
  <c r="G14" i="18" s="1"/>
  <c r="H14" i="18" s="1"/>
  <c r="F13" i="18"/>
  <c r="F12" i="18"/>
  <c r="G12" i="18" s="1"/>
  <c r="F11" i="18"/>
  <c r="F10" i="18"/>
  <c r="D31" i="17"/>
  <c r="C31" i="17"/>
  <c r="D30" i="17"/>
  <c r="C30" i="17"/>
  <c r="E29" i="17"/>
  <c r="F29" i="17" s="1"/>
  <c r="E28" i="17"/>
  <c r="F28" i="17" s="1"/>
  <c r="G28" i="17" s="1"/>
  <c r="E27" i="17"/>
  <c r="F27" i="17" s="1"/>
  <c r="E26" i="17"/>
  <c r="F26" i="17" s="1"/>
  <c r="E25" i="17"/>
  <c r="F25" i="17" s="1"/>
  <c r="E24" i="17"/>
  <c r="F24" i="17" s="1"/>
  <c r="G24" i="17" s="1"/>
  <c r="E23" i="17"/>
  <c r="E22" i="17"/>
  <c r="F22" i="17" s="1"/>
  <c r="E21" i="17"/>
  <c r="E20" i="17"/>
  <c r="F20" i="17" s="1"/>
  <c r="G20" i="17" s="1"/>
  <c r="E19" i="17"/>
  <c r="F19" i="17" s="1"/>
  <c r="E18" i="17"/>
  <c r="F18" i="17" s="1"/>
  <c r="G18" i="17" s="1"/>
  <c r="E17" i="17"/>
  <c r="F17" i="17" s="1"/>
  <c r="E16" i="17"/>
  <c r="F16" i="17" s="1"/>
  <c r="G16" i="17" s="1"/>
  <c r="E15" i="17"/>
  <c r="F15" i="17" s="1"/>
  <c r="E14" i="17"/>
  <c r="F14" i="17" s="1"/>
  <c r="E13" i="17"/>
  <c r="F13" i="17" s="1"/>
  <c r="E12" i="17"/>
  <c r="F12" i="17" s="1"/>
  <c r="G12" i="17" s="1"/>
  <c r="E11" i="17"/>
  <c r="E10" i="17"/>
  <c r="F10" i="17" s="1"/>
  <c r="G10" i="17" s="1"/>
  <c r="D31" i="16"/>
  <c r="E31" i="16"/>
  <c r="F31" i="16"/>
  <c r="D30" i="16"/>
  <c r="E30" i="16"/>
  <c r="F30" i="16"/>
  <c r="H29" i="16"/>
  <c r="I29" i="16" s="1"/>
  <c r="H11" i="16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H24" i="16"/>
  <c r="H25" i="16"/>
  <c r="I25" i="16" s="1"/>
  <c r="H26" i="16"/>
  <c r="I26" i="16" s="1"/>
  <c r="H27" i="16"/>
  <c r="I27" i="16" s="1"/>
  <c r="H28" i="16"/>
  <c r="H10" i="16"/>
  <c r="I10" i="16" s="1"/>
  <c r="C31" i="16"/>
  <c r="C30" i="16"/>
  <c r="I28" i="16"/>
  <c r="I24" i="16"/>
  <c r="I23" i="16"/>
  <c r="I17" i="16"/>
  <c r="G31" i="16"/>
  <c r="E31" i="15"/>
  <c r="D31" i="15"/>
  <c r="C31" i="15"/>
  <c r="E30" i="15"/>
  <c r="D30" i="15"/>
  <c r="C30" i="15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F23" i="15"/>
  <c r="G23" i="15" s="1"/>
  <c r="H23" i="15" s="1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F10" i="15"/>
  <c r="G10" i="15" s="1"/>
  <c r="E31" i="14"/>
  <c r="D31" i="14"/>
  <c r="C31" i="14"/>
  <c r="E30" i="14"/>
  <c r="D30" i="14"/>
  <c r="C30" i="14"/>
  <c r="F29" i="14"/>
  <c r="G29" i="14" s="1"/>
  <c r="H29" i="14" s="1"/>
  <c r="F28" i="14"/>
  <c r="G28" i="14" s="1"/>
  <c r="H28" i="14" s="1"/>
  <c r="F27" i="14"/>
  <c r="G27" i="14" s="1"/>
  <c r="H27" i="14" s="1"/>
  <c r="F26" i="14"/>
  <c r="G26" i="14" s="1"/>
  <c r="H26" i="14" s="1"/>
  <c r="F25" i="14"/>
  <c r="G25" i="14" s="1"/>
  <c r="H25" i="14" s="1"/>
  <c r="F24" i="14"/>
  <c r="G24" i="14" s="1"/>
  <c r="H24" i="14" s="1"/>
  <c r="F23" i="14"/>
  <c r="G23" i="14" s="1"/>
  <c r="H23" i="14" s="1"/>
  <c r="F22" i="14"/>
  <c r="G22" i="14" s="1"/>
  <c r="H22" i="14" s="1"/>
  <c r="F21" i="14"/>
  <c r="G21" i="14" s="1"/>
  <c r="H21" i="14" s="1"/>
  <c r="F20" i="14"/>
  <c r="G20" i="14" s="1"/>
  <c r="H20" i="14" s="1"/>
  <c r="F19" i="14"/>
  <c r="G19" i="14" s="1"/>
  <c r="H19" i="14" s="1"/>
  <c r="F18" i="14"/>
  <c r="G18" i="14" s="1"/>
  <c r="H18" i="14" s="1"/>
  <c r="F17" i="14"/>
  <c r="G17" i="14" s="1"/>
  <c r="H17" i="14" s="1"/>
  <c r="G16" i="14"/>
  <c r="H16" i="14" s="1"/>
  <c r="F16" i="14"/>
  <c r="F15" i="14"/>
  <c r="G15" i="14" s="1"/>
  <c r="H15" i="14" s="1"/>
  <c r="F14" i="14"/>
  <c r="G14" i="14" s="1"/>
  <c r="H14" i="14" s="1"/>
  <c r="F13" i="14"/>
  <c r="G13" i="14" s="1"/>
  <c r="H13" i="14" s="1"/>
  <c r="F12" i="14"/>
  <c r="G12" i="14" s="1"/>
  <c r="H12" i="14" s="1"/>
  <c r="F11" i="14"/>
  <c r="G11" i="14" s="1"/>
  <c r="H11" i="14" s="1"/>
  <c r="F10" i="14"/>
  <c r="F31" i="14" s="1"/>
  <c r="E31" i="13"/>
  <c r="D31" i="13"/>
  <c r="C31" i="13"/>
  <c r="E30" i="13"/>
  <c r="D30" i="13"/>
  <c r="C30" i="13"/>
  <c r="F29" i="13"/>
  <c r="G29" i="13" s="1"/>
  <c r="H29" i="13" s="1"/>
  <c r="G28" i="13"/>
  <c r="H28" i="13" s="1"/>
  <c r="F28" i="13"/>
  <c r="F27" i="13"/>
  <c r="G27" i="13" s="1"/>
  <c r="H27" i="13" s="1"/>
  <c r="F26" i="13"/>
  <c r="G26" i="13" s="1"/>
  <c r="H26" i="13" s="1"/>
  <c r="F25" i="13"/>
  <c r="G25" i="13" s="1"/>
  <c r="H25" i="13" s="1"/>
  <c r="F24" i="13"/>
  <c r="G24" i="13" s="1"/>
  <c r="H24" i="13" s="1"/>
  <c r="F23" i="13"/>
  <c r="G23" i="13" s="1"/>
  <c r="H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H19" i="13" s="1"/>
  <c r="F18" i="13"/>
  <c r="G18" i="13" s="1"/>
  <c r="H18" i="13" s="1"/>
  <c r="F17" i="13"/>
  <c r="G17" i="13" s="1"/>
  <c r="H17" i="13" s="1"/>
  <c r="F16" i="13"/>
  <c r="G16" i="13" s="1"/>
  <c r="H16" i="13" s="1"/>
  <c r="F15" i="13"/>
  <c r="G15" i="13" s="1"/>
  <c r="H15" i="13" s="1"/>
  <c r="F14" i="13"/>
  <c r="G14" i="13" s="1"/>
  <c r="H14" i="13" s="1"/>
  <c r="F13" i="13"/>
  <c r="G13" i="13" s="1"/>
  <c r="H13" i="13" s="1"/>
  <c r="F12" i="13"/>
  <c r="G12" i="13" s="1"/>
  <c r="H12" i="13" s="1"/>
  <c r="F11" i="13"/>
  <c r="F10" i="13"/>
  <c r="E31" i="12"/>
  <c r="D31" i="12"/>
  <c r="C31" i="12"/>
  <c r="E30" i="12"/>
  <c r="D30" i="12"/>
  <c r="C30" i="12"/>
  <c r="F29" i="12"/>
  <c r="G29" i="12" s="1"/>
  <c r="H29" i="12" s="1"/>
  <c r="F28" i="12"/>
  <c r="G28" i="12" s="1"/>
  <c r="H28" i="12" s="1"/>
  <c r="F27" i="12"/>
  <c r="G27" i="12" s="1"/>
  <c r="H27" i="12" s="1"/>
  <c r="F26" i="12"/>
  <c r="G26" i="12" s="1"/>
  <c r="H26" i="12" s="1"/>
  <c r="F25" i="12"/>
  <c r="G25" i="12" s="1"/>
  <c r="H25" i="12" s="1"/>
  <c r="F24" i="12"/>
  <c r="G24" i="12" s="1"/>
  <c r="H24" i="12" s="1"/>
  <c r="F23" i="12"/>
  <c r="G23" i="12" s="1"/>
  <c r="H23" i="12" s="1"/>
  <c r="G22" i="12"/>
  <c r="H22" i="12" s="1"/>
  <c r="F22" i="12"/>
  <c r="F21" i="12"/>
  <c r="G21" i="12" s="1"/>
  <c r="H21" i="12" s="1"/>
  <c r="F20" i="12"/>
  <c r="G20" i="12" s="1"/>
  <c r="H20" i="12" s="1"/>
  <c r="F19" i="12"/>
  <c r="G19" i="12" s="1"/>
  <c r="H19" i="12" s="1"/>
  <c r="F18" i="12"/>
  <c r="G18" i="12" s="1"/>
  <c r="H18" i="12" s="1"/>
  <c r="F17" i="12"/>
  <c r="G17" i="12" s="1"/>
  <c r="H17" i="12" s="1"/>
  <c r="F16" i="12"/>
  <c r="G16" i="12" s="1"/>
  <c r="H16" i="12" s="1"/>
  <c r="F15" i="12"/>
  <c r="G15" i="12" s="1"/>
  <c r="H15" i="12" s="1"/>
  <c r="F14" i="12"/>
  <c r="G14" i="12" s="1"/>
  <c r="H14" i="12" s="1"/>
  <c r="F13" i="12"/>
  <c r="G13" i="12" s="1"/>
  <c r="H13" i="12" s="1"/>
  <c r="F12" i="12"/>
  <c r="G12" i="12" s="1"/>
  <c r="H12" i="12" s="1"/>
  <c r="F11" i="12"/>
  <c r="F10" i="12"/>
  <c r="F31" i="12" s="1"/>
  <c r="E31" i="11"/>
  <c r="D31" i="11"/>
  <c r="C31" i="11"/>
  <c r="E30" i="11"/>
  <c r="D30" i="11"/>
  <c r="C30" i="11"/>
  <c r="F29" i="11"/>
  <c r="G29" i="11" s="1"/>
  <c r="H29" i="11" s="1"/>
  <c r="G28" i="11"/>
  <c r="H28" i="11" s="1"/>
  <c r="F28" i="11"/>
  <c r="F27" i="11"/>
  <c r="G27" i="11" s="1"/>
  <c r="H27" i="11" s="1"/>
  <c r="F26" i="11"/>
  <c r="G26" i="11" s="1"/>
  <c r="H26" i="11" s="1"/>
  <c r="F25" i="11"/>
  <c r="G25" i="11" s="1"/>
  <c r="H25" i="11" s="1"/>
  <c r="F24" i="11"/>
  <c r="G24" i="11" s="1"/>
  <c r="H24" i="11" s="1"/>
  <c r="F23" i="11"/>
  <c r="G23" i="11" s="1"/>
  <c r="H23" i="11" s="1"/>
  <c r="F22" i="11"/>
  <c r="G22" i="11" s="1"/>
  <c r="H22" i="11" s="1"/>
  <c r="F21" i="11"/>
  <c r="G21" i="11" s="1"/>
  <c r="H21" i="11" s="1"/>
  <c r="F20" i="11"/>
  <c r="G20" i="11" s="1"/>
  <c r="H20" i="11" s="1"/>
  <c r="F19" i="11"/>
  <c r="G19" i="11" s="1"/>
  <c r="H19" i="11" s="1"/>
  <c r="F18" i="11"/>
  <c r="G18" i="11" s="1"/>
  <c r="H18" i="11" s="1"/>
  <c r="F17" i="11"/>
  <c r="G17" i="11" s="1"/>
  <c r="H17" i="11" s="1"/>
  <c r="F16" i="11"/>
  <c r="G16" i="11" s="1"/>
  <c r="H16" i="11" s="1"/>
  <c r="F15" i="11"/>
  <c r="G15" i="11" s="1"/>
  <c r="H15" i="11" s="1"/>
  <c r="F14" i="11"/>
  <c r="G14" i="11" s="1"/>
  <c r="H14" i="11" s="1"/>
  <c r="F13" i="11"/>
  <c r="G13" i="11" s="1"/>
  <c r="H13" i="11" s="1"/>
  <c r="F12" i="11"/>
  <c r="G12" i="11" s="1"/>
  <c r="H12" i="11" s="1"/>
  <c r="F11" i="11"/>
  <c r="F10" i="11"/>
  <c r="G10" i="11" s="1"/>
  <c r="G11" i="10"/>
  <c r="E31" i="10"/>
  <c r="D31" i="10"/>
  <c r="C31" i="10"/>
  <c r="E30" i="10"/>
  <c r="D30" i="10"/>
  <c r="C30" i="10"/>
  <c r="F29" i="10"/>
  <c r="F28" i="10"/>
  <c r="G28" i="10" s="1"/>
  <c r="H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H21" i="10" s="1"/>
  <c r="F20" i="10"/>
  <c r="F19" i="10"/>
  <c r="G19" i="10" s="1"/>
  <c r="F18" i="10"/>
  <c r="F17" i="10"/>
  <c r="G17" i="10" s="1"/>
  <c r="F16" i="10"/>
  <c r="F15" i="10"/>
  <c r="G15" i="10" s="1"/>
  <c r="F14" i="10"/>
  <c r="F13" i="10"/>
  <c r="G13" i="10" s="1"/>
  <c r="F12" i="10"/>
  <c r="G12" i="10" s="1"/>
  <c r="H12" i="10" s="1"/>
  <c r="F11" i="10"/>
  <c r="F10" i="10"/>
  <c r="G10" i="10" s="1"/>
  <c r="D31" i="9"/>
  <c r="E31" i="9"/>
  <c r="F31" i="9"/>
  <c r="D30" i="9"/>
  <c r="E30" i="9"/>
  <c r="F30" i="9"/>
  <c r="C31" i="9"/>
  <c r="C30" i="9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G31" i="9"/>
  <c r="H11" i="8"/>
  <c r="H12" i="8"/>
  <c r="H13" i="8"/>
  <c r="H14" i="8"/>
  <c r="H15" i="8"/>
  <c r="I15" i="8" s="1"/>
  <c r="H16" i="8"/>
  <c r="H17" i="8"/>
  <c r="I17" i="8" s="1"/>
  <c r="H18" i="8"/>
  <c r="H19" i="8"/>
  <c r="H20" i="8"/>
  <c r="H21" i="8"/>
  <c r="I21" i="8" s="1"/>
  <c r="H22" i="8"/>
  <c r="H23" i="8"/>
  <c r="I23" i="8" s="1"/>
  <c r="H24" i="8"/>
  <c r="H25" i="8"/>
  <c r="I25" i="8" s="1"/>
  <c r="H26" i="8"/>
  <c r="H27" i="8"/>
  <c r="H28" i="8"/>
  <c r="H29" i="8"/>
  <c r="H10" i="8"/>
  <c r="C31" i="8"/>
  <c r="C30" i="8"/>
  <c r="I29" i="8"/>
  <c r="I28" i="8"/>
  <c r="I27" i="8"/>
  <c r="I24" i="8"/>
  <c r="I20" i="8"/>
  <c r="I19" i="8"/>
  <c r="I16" i="8"/>
  <c r="I13" i="8"/>
  <c r="I12" i="8"/>
  <c r="E31" i="7"/>
  <c r="D31" i="7"/>
  <c r="C31" i="7"/>
  <c r="E30" i="7"/>
  <c r="D30" i="7"/>
  <c r="C30" i="7"/>
  <c r="F29" i="7"/>
  <c r="F28" i="7"/>
  <c r="F27" i="7"/>
  <c r="F26" i="7"/>
  <c r="G26" i="7" s="1"/>
  <c r="F25" i="7"/>
  <c r="F24" i="7"/>
  <c r="F23" i="7"/>
  <c r="F22" i="7"/>
  <c r="G22" i="7" s="1"/>
  <c r="F21" i="7"/>
  <c r="F20" i="7"/>
  <c r="F19" i="7"/>
  <c r="F18" i="7"/>
  <c r="G18" i="7" s="1"/>
  <c r="H18" i="7" s="1"/>
  <c r="F17" i="7"/>
  <c r="F16" i="7"/>
  <c r="F15" i="7"/>
  <c r="F14" i="7"/>
  <c r="G14" i="7" s="1"/>
  <c r="H14" i="7" s="1"/>
  <c r="F13" i="7"/>
  <c r="F12" i="7"/>
  <c r="F11" i="7"/>
  <c r="F10" i="7"/>
  <c r="G10" i="7" s="1"/>
  <c r="G15" i="6"/>
  <c r="G19" i="6"/>
  <c r="E31" i="6"/>
  <c r="D31" i="6"/>
  <c r="C31" i="6"/>
  <c r="E30" i="6"/>
  <c r="D30" i="6"/>
  <c r="C30" i="6"/>
  <c r="F29" i="6"/>
  <c r="G29" i="6" s="1"/>
  <c r="F28" i="6"/>
  <c r="G28" i="6" s="1"/>
  <c r="F27" i="6"/>
  <c r="F26" i="6"/>
  <c r="G26" i="6" s="1"/>
  <c r="H26" i="6" s="1"/>
  <c r="F25" i="6"/>
  <c r="G25" i="6" s="1"/>
  <c r="F24" i="6"/>
  <c r="G24" i="6" s="1"/>
  <c r="F23" i="6"/>
  <c r="G23" i="6" s="1"/>
  <c r="F22" i="6"/>
  <c r="G22" i="6" s="1"/>
  <c r="H22" i="6" s="1"/>
  <c r="F21" i="6"/>
  <c r="G21" i="6" s="1"/>
  <c r="F20" i="6"/>
  <c r="G20" i="6" s="1"/>
  <c r="F19" i="6"/>
  <c r="F18" i="6"/>
  <c r="G18" i="6" s="1"/>
  <c r="H18" i="6" s="1"/>
  <c r="F17" i="6"/>
  <c r="G17" i="6" s="1"/>
  <c r="F16" i="6"/>
  <c r="G16" i="6" s="1"/>
  <c r="F15" i="6"/>
  <c r="F14" i="6"/>
  <c r="G14" i="6" s="1"/>
  <c r="H14" i="6" s="1"/>
  <c r="F13" i="6"/>
  <c r="F12" i="6"/>
  <c r="G12" i="6" s="1"/>
  <c r="F11" i="6"/>
  <c r="F10" i="6"/>
  <c r="G10" i="6" s="1"/>
  <c r="D31" i="5"/>
  <c r="E31" i="5"/>
  <c r="F31" i="5"/>
  <c r="D30" i="5"/>
  <c r="E30" i="5"/>
  <c r="F30" i="5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H19" i="5"/>
  <c r="I19" i="5" s="1"/>
  <c r="H20" i="5"/>
  <c r="H21" i="5"/>
  <c r="H22" i="5"/>
  <c r="H23" i="5"/>
  <c r="I23" i="5" s="1"/>
  <c r="H24" i="5"/>
  <c r="I24" i="5" s="1"/>
  <c r="H25" i="5"/>
  <c r="I25" i="5" s="1"/>
  <c r="H26" i="5"/>
  <c r="H27" i="5"/>
  <c r="I27" i="5" s="1"/>
  <c r="H28" i="5"/>
  <c r="I28" i="5" s="1"/>
  <c r="G10" i="5"/>
  <c r="H10" i="5" s="1"/>
  <c r="C31" i="5"/>
  <c r="I29" i="5"/>
  <c r="I21" i="5"/>
  <c r="I20" i="5"/>
  <c r="D31" i="4"/>
  <c r="E31" i="4"/>
  <c r="D30" i="4"/>
  <c r="E30" i="4"/>
  <c r="G13" i="4"/>
  <c r="H13" i="4" s="1"/>
  <c r="G17" i="4"/>
  <c r="G29" i="4"/>
  <c r="F11" i="4"/>
  <c r="G11" i="4" s="1"/>
  <c r="H11" i="4" s="1"/>
  <c r="F12" i="4"/>
  <c r="G12" i="4" s="1"/>
  <c r="H12" i="4" s="1"/>
  <c r="F13" i="4"/>
  <c r="F14" i="4"/>
  <c r="G14" i="4" s="1"/>
  <c r="F15" i="4"/>
  <c r="G15" i="4" s="1"/>
  <c r="H15" i="4" s="1"/>
  <c r="F16" i="4"/>
  <c r="G16" i="4" s="1"/>
  <c r="H16" i="4" s="1"/>
  <c r="F17" i="4"/>
  <c r="F18" i="4"/>
  <c r="G18" i="4" s="1"/>
  <c r="F19" i="4"/>
  <c r="G19" i="4" s="1"/>
  <c r="H19" i="4" s="1"/>
  <c r="F20" i="4"/>
  <c r="G20" i="4" s="1"/>
  <c r="H20" i="4" s="1"/>
  <c r="F21" i="4"/>
  <c r="G21" i="4" s="1"/>
  <c r="H21" i="4" s="1"/>
  <c r="F22" i="4"/>
  <c r="F23" i="4"/>
  <c r="G23" i="4" s="1"/>
  <c r="H23" i="4" s="1"/>
  <c r="F24" i="4"/>
  <c r="G24" i="4" s="1"/>
  <c r="H24" i="4" s="1"/>
  <c r="F25" i="4"/>
  <c r="G25" i="4" s="1"/>
  <c r="H25" i="4" s="1"/>
  <c r="F26" i="4"/>
  <c r="G26" i="4" s="1"/>
  <c r="F27" i="4"/>
  <c r="G27" i="4" s="1"/>
  <c r="H27" i="4" s="1"/>
  <c r="F28" i="4"/>
  <c r="G28" i="4" s="1"/>
  <c r="H28" i="4" s="1"/>
  <c r="F29" i="4"/>
  <c r="F30" i="4"/>
  <c r="G30" i="4" s="1"/>
  <c r="G10" i="4"/>
  <c r="F10" i="4"/>
  <c r="C31" i="4"/>
  <c r="H29" i="4"/>
  <c r="H17" i="4"/>
  <c r="C30" i="2"/>
  <c r="D30" i="2"/>
  <c r="E30" i="2"/>
  <c r="F30" i="2"/>
  <c r="C30" i="1"/>
  <c r="D30" i="1"/>
  <c r="G14" i="2"/>
  <c r="H14" i="2" s="1"/>
  <c r="G15" i="2"/>
  <c r="H15" i="2" s="1"/>
  <c r="I15" i="2" s="1"/>
  <c r="G16" i="2"/>
  <c r="H16" i="2"/>
  <c r="I16" i="2" s="1"/>
  <c r="G17" i="2"/>
  <c r="H17" i="2" s="1"/>
  <c r="I17" i="2" s="1"/>
  <c r="G18" i="2"/>
  <c r="H18" i="2" s="1"/>
  <c r="I18" i="2" s="1"/>
  <c r="G19" i="2"/>
  <c r="H19" i="2" s="1"/>
  <c r="I19" i="2" s="1"/>
  <c r="G20" i="2"/>
  <c r="H20" i="2" s="1"/>
  <c r="I20" i="2" s="1"/>
  <c r="G21" i="2"/>
  <c r="H21" i="2" s="1"/>
  <c r="I21" i="2" s="1"/>
  <c r="G22" i="2"/>
  <c r="H22" i="2" s="1"/>
  <c r="I22" i="2" s="1"/>
  <c r="G23" i="2"/>
  <c r="H23" i="2" s="1"/>
  <c r="I23" i="2" s="1"/>
  <c r="G24" i="2"/>
  <c r="H24" i="2"/>
  <c r="I24" i="2" s="1"/>
  <c r="G25" i="2"/>
  <c r="H25" i="2" s="1"/>
  <c r="I25" i="2" s="1"/>
  <c r="G26" i="2"/>
  <c r="H26" i="2" s="1"/>
  <c r="I26" i="2" s="1"/>
  <c r="G27" i="2"/>
  <c r="H27" i="2" s="1"/>
  <c r="I27" i="2" s="1"/>
  <c r="G28" i="2"/>
  <c r="H28" i="2" s="1"/>
  <c r="I28" i="2" s="1"/>
  <c r="G29" i="2"/>
  <c r="D31" i="2"/>
  <c r="E31" i="2"/>
  <c r="F31" i="2"/>
  <c r="G11" i="2"/>
  <c r="H11" i="2" s="1"/>
  <c r="I11" i="2" s="1"/>
  <c r="G12" i="2"/>
  <c r="H12" i="2" s="1"/>
  <c r="I12" i="2" s="1"/>
  <c r="G13" i="2"/>
  <c r="H13" i="2" s="1"/>
  <c r="I13" i="2" s="1"/>
  <c r="G10" i="2"/>
  <c r="H10" i="2" s="1"/>
  <c r="I10" i="2" s="1"/>
  <c r="C31" i="2"/>
  <c r="D31" i="1"/>
  <c r="C31" i="1"/>
  <c r="E29" i="1"/>
  <c r="F29" i="1" s="1"/>
  <c r="G29" i="1" s="1"/>
  <c r="E26" i="1"/>
  <c r="F26" i="1" s="1"/>
  <c r="G26" i="1" s="1"/>
  <c r="E27" i="1"/>
  <c r="F27" i="1" s="1"/>
  <c r="G27" i="1" s="1"/>
  <c r="E28" i="1"/>
  <c r="F28" i="1" s="1"/>
  <c r="G28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10" i="1"/>
  <c r="E30" i="17" l="1"/>
  <c r="F30" i="15"/>
  <c r="F30" i="18"/>
  <c r="F31" i="4"/>
  <c r="F31" i="13"/>
  <c r="F30" i="22"/>
  <c r="H13" i="6"/>
  <c r="H16" i="6"/>
  <c r="H19" i="6"/>
  <c r="G13" i="6"/>
  <c r="H11" i="7"/>
  <c r="H27" i="7"/>
  <c r="G27" i="7"/>
  <c r="G23" i="7"/>
  <c r="H23" i="7" s="1"/>
  <c r="G19" i="7"/>
  <c r="H19" i="7" s="1"/>
  <c r="G15" i="7"/>
  <c r="H15" i="7" s="1"/>
  <c r="G11" i="7"/>
  <c r="G29" i="10"/>
  <c r="H29" i="10" s="1"/>
  <c r="F31" i="11"/>
  <c r="F30" i="12"/>
  <c r="F30" i="13"/>
  <c r="G19" i="17"/>
  <c r="H12" i="18"/>
  <c r="H16" i="18"/>
  <c r="H20" i="18"/>
  <c r="H24" i="18"/>
  <c r="H28" i="18"/>
  <c r="G10" i="18"/>
  <c r="G10" i="22"/>
  <c r="H10" i="22" s="1"/>
  <c r="G22" i="4"/>
  <c r="G31" i="4" s="1"/>
  <c r="H17" i="6"/>
  <c r="H23" i="10"/>
  <c r="H27" i="10"/>
  <c r="G20" i="10"/>
  <c r="H20" i="10" s="1"/>
  <c r="G16" i="10"/>
  <c r="H16" i="10" s="1"/>
  <c r="F23" i="17"/>
  <c r="G23" i="17" s="1"/>
  <c r="F11" i="17"/>
  <c r="G11" i="17" s="1"/>
  <c r="G29" i="18"/>
  <c r="H29" i="18" s="1"/>
  <c r="G25" i="18"/>
  <c r="H25" i="18" s="1"/>
  <c r="G21" i="18"/>
  <c r="H21" i="18" s="1"/>
  <c r="G17" i="18"/>
  <c r="H17" i="18" s="1"/>
  <c r="G13" i="18"/>
  <c r="H13" i="18" s="1"/>
  <c r="H26" i="4"/>
  <c r="H14" i="4"/>
  <c r="H21" i="6"/>
  <c r="H24" i="6"/>
  <c r="H28" i="6"/>
  <c r="G27" i="6"/>
  <c r="H27" i="6" s="1"/>
  <c r="G11" i="6"/>
  <c r="H11" i="6" s="1"/>
  <c r="G29" i="7"/>
  <c r="H29" i="7" s="1"/>
  <c r="G25" i="7"/>
  <c r="H25" i="7" s="1"/>
  <c r="G21" i="7"/>
  <c r="H21" i="7" s="1"/>
  <c r="G17" i="7"/>
  <c r="H17" i="7" s="1"/>
  <c r="G13" i="7"/>
  <c r="H13" i="7" s="1"/>
  <c r="H13" i="10"/>
  <c r="H17" i="10"/>
  <c r="H24" i="10"/>
  <c r="G27" i="17"/>
  <c r="H18" i="4"/>
  <c r="H12" i="6"/>
  <c r="H15" i="6"/>
  <c r="H25" i="6"/>
  <c r="H29" i="6"/>
  <c r="G28" i="7"/>
  <c r="H28" i="7" s="1"/>
  <c r="G24" i="7"/>
  <c r="H24" i="7" s="1"/>
  <c r="G20" i="7"/>
  <c r="H20" i="7" s="1"/>
  <c r="G16" i="7"/>
  <c r="H16" i="7" s="1"/>
  <c r="G12" i="7"/>
  <c r="H12" i="7" s="1"/>
  <c r="H18" i="10"/>
  <c r="H25" i="10"/>
  <c r="G18" i="10"/>
  <c r="G14" i="10"/>
  <c r="H14" i="10" s="1"/>
  <c r="G10" i="12"/>
  <c r="H10" i="12" s="1"/>
  <c r="G10" i="13"/>
  <c r="H10" i="13" s="1"/>
  <c r="G15" i="17"/>
  <c r="F21" i="17"/>
  <c r="G21" i="17" s="1"/>
  <c r="H11" i="18"/>
  <c r="G27" i="18"/>
  <c r="H27" i="18" s="1"/>
  <c r="G23" i="18"/>
  <c r="H23" i="18" s="1"/>
  <c r="G19" i="18"/>
  <c r="H19" i="18" s="1"/>
  <c r="G15" i="18"/>
  <c r="H15" i="18" s="1"/>
  <c r="G11" i="18"/>
  <c r="G30" i="5"/>
  <c r="G31" i="5"/>
  <c r="H29" i="2"/>
  <c r="I29" i="2" s="1"/>
  <c r="G30" i="2"/>
  <c r="H30" i="5"/>
  <c r="H31" i="5"/>
  <c r="I31" i="5" s="1"/>
  <c r="E30" i="1"/>
  <c r="G11" i="22"/>
  <c r="H11" i="22" s="1"/>
  <c r="G11" i="21"/>
  <c r="H11" i="21" s="1"/>
  <c r="J11" i="20"/>
  <c r="H18" i="19"/>
  <c r="H26" i="19"/>
  <c r="H22" i="19"/>
  <c r="F30" i="19"/>
  <c r="H18" i="18"/>
  <c r="H22" i="18"/>
  <c r="H26" i="18"/>
  <c r="H10" i="18"/>
  <c r="F31" i="18"/>
  <c r="G13" i="17"/>
  <c r="G22" i="17"/>
  <c r="G25" i="17"/>
  <c r="G14" i="17"/>
  <c r="G17" i="17"/>
  <c r="G26" i="17"/>
  <c r="G29" i="17"/>
  <c r="E31" i="17"/>
  <c r="G30" i="16"/>
  <c r="I11" i="16"/>
  <c r="H30" i="16"/>
  <c r="H31" i="16"/>
  <c r="I31" i="16" s="1"/>
  <c r="H10" i="15"/>
  <c r="G11" i="15"/>
  <c r="H11" i="15" s="1"/>
  <c r="F31" i="15"/>
  <c r="F30" i="14"/>
  <c r="G10" i="14"/>
  <c r="G11" i="13"/>
  <c r="H11" i="13" s="1"/>
  <c r="G11" i="12"/>
  <c r="H11" i="12" s="1"/>
  <c r="H10" i="11"/>
  <c r="G11" i="11"/>
  <c r="H11" i="11" s="1"/>
  <c r="F30" i="11"/>
  <c r="H15" i="10"/>
  <c r="H19" i="10"/>
  <c r="H22" i="10"/>
  <c r="H26" i="10"/>
  <c r="F30" i="10"/>
  <c r="H10" i="10"/>
  <c r="H11" i="10"/>
  <c r="F31" i="10"/>
  <c r="G30" i="9"/>
  <c r="H30" i="9"/>
  <c r="H31" i="9"/>
  <c r="I31" i="9" s="1"/>
  <c r="I18" i="8"/>
  <c r="I26" i="8"/>
  <c r="I14" i="8"/>
  <c r="I22" i="8"/>
  <c r="I10" i="8"/>
  <c r="I11" i="8"/>
  <c r="H22" i="7"/>
  <c r="H26" i="7"/>
  <c r="F30" i="7"/>
  <c r="H10" i="7"/>
  <c r="F31" i="7"/>
  <c r="H20" i="6"/>
  <c r="H23" i="6"/>
  <c r="F30" i="6"/>
  <c r="G30" i="6" s="1"/>
  <c r="G31" i="6"/>
  <c r="H31" i="6" s="1"/>
  <c r="H10" i="6"/>
  <c r="F31" i="6"/>
  <c r="I18" i="5"/>
  <c r="I22" i="5"/>
  <c r="I26" i="5"/>
  <c r="I10" i="5"/>
  <c r="E31" i="1"/>
  <c r="F10" i="1"/>
  <c r="H31" i="2"/>
  <c r="I31" i="2" s="1"/>
  <c r="I14" i="2"/>
  <c r="H30" i="2"/>
  <c r="G31" i="2"/>
  <c r="G31" i="7" l="1"/>
  <c r="H31" i="7" s="1"/>
  <c r="G31" i="13"/>
  <c r="H31" i="13" s="1"/>
  <c r="G31" i="12"/>
  <c r="H31" i="12" s="1"/>
  <c r="H22" i="4"/>
  <c r="G31" i="22"/>
  <c r="H31" i="22" s="1"/>
  <c r="G30" i="22"/>
  <c r="G31" i="21"/>
  <c r="H31" i="21" s="1"/>
  <c r="G30" i="21"/>
  <c r="I31" i="20"/>
  <c r="J31" i="20" s="1"/>
  <c r="I30" i="20"/>
  <c r="G31" i="19"/>
  <c r="H31" i="19" s="1"/>
  <c r="G30" i="19"/>
  <c r="H10" i="19"/>
  <c r="G30" i="18"/>
  <c r="G31" i="18"/>
  <c r="H31" i="18" s="1"/>
  <c r="F31" i="17"/>
  <c r="G31" i="17" s="1"/>
  <c r="F30" i="17"/>
  <c r="G30" i="15"/>
  <c r="G31" i="15"/>
  <c r="H31" i="15" s="1"/>
  <c r="H10" i="14"/>
  <c r="G31" i="14"/>
  <c r="H31" i="14" s="1"/>
  <c r="G30" i="14"/>
  <c r="G30" i="13"/>
  <c r="G30" i="12"/>
  <c r="G30" i="11"/>
  <c r="G31" i="11"/>
  <c r="H31" i="11" s="1"/>
  <c r="G30" i="10"/>
  <c r="G31" i="10"/>
  <c r="H31" i="10" s="1"/>
  <c r="H30" i="8"/>
  <c r="H31" i="8"/>
  <c r="I31" i="8" s="1"/>
  <c r="G30" i="7"/>
  <c r="H10" i="4"/>
  <c r="H31" i="4"/>
  <c r="F30" i="1"/>
  <c r="G10" i="1"/>
  <c r="F31" i="1"/>
  <c r="G31" i="1" s="1"/>
</calcChain>
</file>

<file path=xl/sharedStrings.xml><?xml version="1.0" encoding="utf-8"?>
<sst xmlns="http://schemas.openxmlformats.org/spreadsheetml/2006/main" count="543" uniqueCount="220">
  <si>
    <t>มาตรฐานที่ 1 คุณภาพของเด็ก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</si>
  <si>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มีพัฒนาการด้านร่างกายแข็งแรง มีสุขนิสัยที่ดี และดูแลความปลอดภัยของตนเองได้</t>
    </r>
  </si>
  <si>
    <t xml:space="preserve">                      1.1.1 มีน้ำหนัก ส่วนสูงตามเกณฑ์มาตรฐาน</t>
  </si>
  <si>
    <t>ที่</t>
  </si>
  <si>
    <t>ชื่อ-สกุล</t>
  </si>
  <si>
    <t>มีน้ำหนักตามเกณฑ์มาตรฐานของกรมอนามัย</t>
  </si>
  <si>
    <t>มีส่วนสูงตามเกณฑ์มาตรฐานของกรมอนามัย</t>
  </si>
  <si>
    <t>ระดับคุณภาพ</t>
  </si>
  <si>
    <t>รวมคะแนน (6 คะแนน)</t>
  </si>
  <si>
    <t>รวม</t>
  </si>
  <si>
    <t>เฉลี่ย (ร้อยละ)</t>
  </si>
  <si>
    <t xml:space="preserve">                      1.1.2 สามารถเคลื่อนไหวร่างกายคล่องแคล่ว ทรงตัวได้ดี</t>
  </si>
  <si>
    <t>น้ำหนัก ส่วนสูงของนักเรียนชั้นอนุบาลปีที่ 1</t>
  </si>
  <si>
    <t>การเคลื่อนไหวร่างกายของนักเรียนชั้นอนุบาลปีที่ 1</t>
  </si>
  <si>
    <t>เดินตามแนวที่กำหนดให้</t>
  </si>
  <si>
    <t>กระโดดสองขา ขึ้นลงอยู่กับที่ได้</t>
  </si>
  <si>
    <t>วิ่งแล้วหยุดได้</t>
  </si>
  <si>
    <t>รับลูกบอลโดยใช้มือและลำตัวช่วย</t>
  </si>
  <si>
    <t>รวมคะแนน (12 คะแนน)</t>
  </si>
  <si>
    <t>ร้อยละ</t>
  </si>
  <si>
    <t xml:space="preserve">                      1.1.3 สามารถใช้มือและตาประสานสัมพันธ์ได้ดี</t>
  </si>
  <si>
    <t>การใช้มือ-ตาประสานสัมพันธ์ของนักเรียนชั้นอนุบาลปีที่ 1</t>
  </si>
  <si>
    <t>เขียนรูปวงกลมตามแบบได้</t>
  </si>
  <si>
    <t>ร้อยวัสดุที่มีรูขนาดเส้นผ่านศูนย์กลาง 1 ซม. ได้</t>
  </si>
  <si>
    <t>ใช้กรรไกรตัดกระดาษขาดจากกัน โดยใช้มือเดียว</t>
  </si>
  <si>
    <t>รวมคะแนน (9 คะแนน)</t>
  </si>
  <si>
    <t xml:space="preserve">                      1.1.4 สามารถดูแลสุขภาพอนามัยส่วนตนและปฏิบัติจนเป็นนิสัย</t>
  </si>
  <si>
    <t>การดูแลสุขภาพอนามัยส่วนตนของนักเรียนชั้นอนุบาลปีที่ 1</t>
  </si>
  <si>
    <t>ยอมรับประทานอาหารที่มีประโยชน์และดื่มน้ำสะอาดเมื่อมีผู้ชี้แนะ</t>
  </si>
  <si>
    <t>ล้างมือก่อนรับประทานอาหารและหลังจากใช้ห้องน้ำ เมื่อมีผู้ชี้แนะ</t>
  </si>
  <si>
    <t>นอนพักผ่อนเป็นเวลา</t>
  </si>
  <si>
    <t>ออกกำลังกายเป็นเวลา</t>
  </si>
  <si>
    <t xml:space="preserve">                      1.1.5 สามารถปฏิบัติตนตามข้อตกลงเกี่ยวกับความปลอดภัย หลีกเลี่ยงสภาวะที่เสี่ยงต่อโรค สิ่งเสพติดและระวังภัยต่อบุคคล สภาพแวดล้อม และสถานการณ์ที่เสี่ยงอันตราย</t>
  </si>
  <si>
    <t>เล่นและทำกิจกรรมอย่างปลอดภัย เมื่อมีผู้ชี้แนะ</t>
  </si>
  <si>
    <t>การปฏิเสธสิ่งเสพติดและสิ่งมอมเมา</t>
  </si>
  <si>
    <t>หลีกเลี่ยงต่อสภาวะที่เสี่ยงต่อโรค อุบัติเหตุ ภัย และสิ่งเสพติด</t>
  </si>
  <si>
    <t>ข้อแนะนำสำหรับการใช้งานแบบสรุปการเก็บข้อมูลการประกันคุณภาพภายในโรงเรียน ระดับปฐมวัย</t>
  </si>
  <si>
    <t xml:space="preserve">               1   แทนการปฏิบัติหรือมีพัฒนาการตามพฤติกรรมที่กำหนดเมื่อมีการชี้แนะ</t>
  </si>
  <si>
    <t xml:space="preserve">               2   แทนการปฏิบัติหรือมีพัฒนาการตามพฤติกรรมที่กำหนดแต่ต้องมีการชี้แนะในบางครั้ง</t>
  </si>
  <si>
    <t xml:space="preserve">               3   แทนการปฏิบัติหรือมีพัฒนาการตามพฤติกรรมที่กำหนดได้เองโดยไม่ต้องชี้แนะ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</si>
  <si>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มีพัฒนาการด้านอารมณ์ จิตใจ ควบคุม และแสดงออกทางอารมณ์ได้</t>
    </r>
  </si>
  <si>
    <t>การแสดงอารมณ์ความรู้สึกของนักเรียนชั้นอนุบาลปีที่ 1</t>
  </si>
  <si>
    <t>ร่าเริงแจ่มใสเหมาะสมกับวัย</t>
  </si>
  <si>
    <t>แสดงอารมณ์ได้เหมาะสมกับบางสถานการณ์</t>
  </si>
  <si>
    <t>แสดงความรู้สึกได้เหมาะสมกับบางสถานการณ์</t>
  </si>
  <si>
    <t xml:space="preserve">                      1.2.1 ร่าเริงแจ่มใส แสดงอารมณ์ความรู้สึกได้เหมาะสม</t>
  </si>
  <si>
    <t xml:space="preserve">                      1.2.2 รู้จักยับยั้งชั่งใจ อดทนในการรอคอย ยอมรับและพอใจในความสามารถและผลงานของตนเองและผู้อื่น</t>
  </si>
  <si>
    <t>ความรู้สึกที่ดีต่อตนเองและผู้อื่นของนักเรียนชั้นอนุบาลปีที่ 1</t>
  </si>
  <si>
    <t>รู้จักยับยั้งชั่งใจ</t>
  </si>
  <si>
    <t>สามารถอดทนและรอคอยได้</t>
  </si>
  <si>
    <t>ยอมรับและแสดงความพอใจในผลงานของตน</t>
  </si>
  <si>
    <t>ยอมรับและแสดงความพอใจในผลงานของผู้อื่น</t>
  </si>
  <si>
    <t xml:space="preserve">                      1.2.3 มีจิตสำนึกและค่านิยมที่ดี มีความมั่นใจ กล้าพูดกล้าแสดงออก ช่วยเหลือแบ่งปัน เคารพสิทธิ รู้หน้าที่รับผิดชอบ อดทนอดกลั้น ซื่อสัตย์สุจริต มีคุณธรรมจริยธรรมตามที่สถานศึกษากำหนด</t>
  </si>
  <si>
    <t>จิตสำนึกและค่านิยมที่ดีของนักเรียนชั้นอนุบาลปีที่ 1</t>
  </si>
  <si>
    <t>กล้าพูดและกล้าแสดงออก</t>
  </si>
  <si>
    <t>บอกหรือชี้ได้ว่าสิ่งใดเป็นของตนเองหรือของผู้อื่น</t>
  </si>
  <si>
    <t>แบ่งปันผู้อื่นได้เมื่อมีผู้ชี้แนะ</t>
  </si>
  <si>
    <t>ทำงานที่ได้รับมอบหมายจนสำเร็จเมื่อมีผู้ช่วยเหลือ</t>
  </si>
  <si>
    <t xml:space="preserve">                      1.2.4 ชื่นชมและมีความสุขกับศิลปะ ดนตรี และการเคลื่อนไหว</t>
  </si>
  <si>
    <t>การชื่นชมและมีความสุขกับศิลปะ ดนตรีและการเคลื่อนไหวของนักเรียนชั้นอนุบาลปีที่ 1</t>
  </si>
  <si>
    <t>สนใจ มีความสุขและแสดงออกผ่านงานศิลปะ</t>
  </si>
  <si>
    <t>สนใจ มีความสุขและแสดงออกผ่านเสียงเพลง ดนตรี</t>
  </si>
  <si>
    <t>สนใจ มีความสุขและแสดงท่าทาง/เคลื่อนไหว ประกอบเพลง จังหวะและดนตรี</t>
  </si>
  <si>
    <t xml:space="preserve">                      1.3.1 ช่วยเหลือตนเองในการปฏิบัติกิจวัตรประจำวัน</t>
  </si>
  <si>
    <r>
      <t xml:space="preserve">ประเด็นพิจารณาที่ 1.3 </t>
    </r>
    <r>
      <rPr>
        <sz val="16"/>
        <color theme="1"/>
        <rFont val="TH SarabunPSK"/>
        <family val="2"/>
      </rPr>
      <t>มีพัฒนาการด้านสังคม ช่วยเหลือตนเอง และเป็นสมาชิกที่ดีของสังคม</t>
    </r>
  </si>
  <si>
    <t>การช่วยเหลือตนเองในการปฏิบัติกิจวัตรประจำวันของนักเรียนชั้นอนุบาลปีที่ 1</t>
  </si>
  <si>
    <t>แต่งตัวโดยมีผู้ช่วยเหลือ</t>
  </si>
  <si>
    <t>รับประทานอาหารด้วยตนเอง</t>
  </si>
  <si>
    <t>ใช้ห้องน้ำห้องส้วมโดยมีผู้ช่วยเหลือ</t>
  </si>
  <si>
    <t xml:space="preserve">                      1.3.2 มีวินัยในตนเอง ประหยัดและพอเพียง</t>
  </si>
  <si>
    <t>การมีวินัยในตนเอง ประหยัดและพอเพียงของนักเรียนชั้นอนุบาลปีที่ 1</t>
  </si>
  <si>
    <t>เก็บของเล่นของใช้เข้าที่เมื่อมีผู้ชี้แนะ</t>
  </si>
  <si>
    <t>เข้าแถวตามลำดับก่อนหลังได้เมื่อมีผู้ชี้แนะ</t>
  </si>
  <si>
    <t>ใช้สิ่งของเครื่องใช้อย่างประหยัดและพอเพียงเมื่อมีผู้ชี้แนะ</t>
  </si>
  <si>
    <t xml:space="preserve">                      1.3.3 มีส่วนร่วมดูแลรักษาสิ่งแวดล้อมในและนอกห้องเรียน</t>
  </si>
  <si>
    <t>การมีส่วนร่วมดูแลรักษาสิ่งแวดล้อมในและนอกห้องเรียนของนักเรียนชั้นอนุบาลปีที่ 1</t>
  </si>
  <si>
    <t>มีส่วนร่วมดูแลรักษาธรรมชาติและสิ่งแวดล้อมเมื่อมีผู้ชี้แนะ</t>
  </si>
  <si>
    <t>ทิ้งขยะให้ถูกที่</t>
  </si>
  <si>
    <t>มีส่วนร่วมดูแลรักษาสิ่งแวดล้อมในห้องเรียนเมื่อมีผู้ชี้แนะ</t>
  </si>
  <si>
    <t xml:space="preserve">                      1.3.4 มีมารยาทตามวัฒนธรรมไทย เช่น การไหว้ การยิ้มทักทาย และมีสัมมาคารวะกับผู้ใหญ่</t>
  </si>
  <si>
    <t>การมีมารยาทตามวัฒนธรรมไทยของนักเรียนชั้นอนุบาลปีที่ 1</t>
  </si>
  <si>
    <t>ปฏิบัติตนตามมารยาทไทยได้เมื่อมีผู้ชี้แนะ</t>
  </si>
  <si>
    <t>กล่าวคำขอบคุณและขอโทษเมื่อมีผู้ชี้แนะ</t>
  </si>
  <si>
    <t>หยุดยืนเมื่อได้ยินเพลงชาติไทยและเพลงสรรเสริญพระบารมี</t>
  </si>
  <si>
    <t xml:space="preserve">    1.3.5 ยอมรับหรือเคารพความแตกต่างระหว่างบุคคล เช่น ความคิด พฤติกรรม พื้นฐานครอบครัว เชื้อชาติ ศาสนา วัฒนธรรม</t>
  </si>
  <si>
    <t>การยอมรับหรือเคารพความแตกต่างระหว่างบุคคลของนักเรียนชั้นอนุบาลปีที่ 1</t>
  </si>
  <si>
    <t>เล่นและทำกิจกรรมร่วมกับเด็กที่แตกต่างไปจากตน</t>
  </si>
  <si>
    <t>ยอมรับความแตกต่างระหว่างบุคคล</t>
  </si>
  <si>
    <t>เคารพความแตกต่างระหว่างบุคคล</t>
  </si>
  <si>
    <t xml:space="preserve">                      1.3.6 เล่นและทำงานร่วมกับผู้อื่นได้ แก้ไขข้อขัดแย้งโดยปราศจากการใช้ความรุนแรง</t>
  </si>
  <si>
    <t>การเล่นและทำงานร่วมกับผู้อื่นของนักเรียนชั้นอนุบาลปีที่ 1</t>
  </si>
  <si>
    <t>เล่นร่วมกับเพื่อนอย่างเหมาะสม</t>
  </si>
  <si>
    <t>ปฏิบัติตามข้อตกลงเมื่อมีผู้ชี้แนะ</t>
  </si>
  <si>
    <t>ปฏิบัติตนเป็นผู้นำและผู้ตามเมื่อมีผู้ชี้แนะ</t>
  </si>
  <si>
    <t>ยอมรับการประนีประนอมแก้ไขปัญหาเมื่อมีผู้ชี้แนะ</t>
  </si>
  <si>
    <r>
      <t xml:space="preserve">ประเด็นพิจารณาที่ 1.4 </t>
    </r>
    <r>
      <rPr>
        <sz val="16"/>
        <color theme="1"/>
        <rFont val="TH SarabunPSK"/>
        <family val="2"/>
      </rPr>
      <t>มีพัฒนาการด้านสติปัญญา สื่อสารได้ มีทักษะการคิดพื้นฐานและแสวงหาความรู้ได้</t>
    </r>
  </si>
  <si>
    <t xml:space="preserve">                      1.4.1 สนทนาโต้ตอบและเล่าเรื่องให้ผู้อื่นเข้าใจ</t>
  </si>
  <si>
    <t>การสนทนาโต้ตอบและเล่าเรื่องของนักเรียนชั้นอนุบาลปีที่ 1</t>
  </si>
  <si>
    <t>ฟังผู้อื่นพูดจนจบและพูดโต้ตอบเกี่ยวกับเรื่องที่ฟัง</t>
  </si>
  <si>
    <t>เล่าเรื่องด้วยประโยคสั้น ๆ</t>
  </si>
  <si>
    <t xml:space="preserve">                      1.4.2 ตั้งคำถามในสิ่งที่ตนเองสนใจหรือสงสัยและพยายามค้นหาคำตอบ</t>
  </si>
  <si>
    <t>การตั้งคำถามและค้นหาคำตอบของนักเรียนชั้นอนุบาลปีที่ 1</t>
  </si>
  <si>
    <t>ตั้งคำถามในสิ่งที่ตนเองสงสัยหรือสนใจ</t>
  </si>
  <si>
    <t>ใช้ประโยคคำถามว่า "ใคร" "อะไร" ในการค้นหาคำตอบ</t>
  </si>
  <si>
    <t>ค้นหาคำตอบของข้อสงสัยต่าง ๆ ตามวิธีการที่มีผู้ชี้แนะ</t>
  </si>
  <si>
    <t xml:space="preserve">                      1.4.3 อ่านนิทานและเล่าเรื่องที่ตนเองอ่านได้เหมาะสมกับวัย</t>
  </si>
  <si>
    <t>การอ่านนิทานและเล่าเรื่องที่อ่านของนักเรียนชั้นอนุบาลปีที่ 1</t>
  </si>
  <si>
    <t>สามารถอ่านนิทานได้เหมาะสมกับวัย</t>
  </si>
  <si>
    <t>อ่านภาพ และพูดข้อความด้วยภาษาของตน</t>
  </si>
  <si>
    <t>เล่าเรื่องที่ตนอ่านได้เหมาะสมกับวัย</t>
  </si>
  <si>
    <t xml:space="preserve">                      1.4.4 มีความสามารถในการคิดรวบยอด การคิดเชิงเหตุผลทางคณิตศาสตร์และวิทยาศาสตร์ การคิดแก้ปัญหาและสามารถตัดสินใจในเรื่องง่าย ๆ ได้</t>
  </si>
  <si>
    <t>ความสามารถในการคิดรวบยอด คิดเชิงเหตุผล และแก้ปัญหาของนักเรียนชั้นอนุบาลปีที่ 1</t>
  </si>
  <si>
    <t>คัดแยกสิ่งต่าง ๆ ตามลักษณะหรือการใช้งาน</t>
  </si>
  <si>
    <t>เรียงลำดับสิ่งของหรือเหตุการณ์อย่างน้อย 3 ลำดับ</t>
  </si>
  <si>
    <t>ระบุผลที่เกิดขึ้นในเหตุการณ์หรือการกระทำเมื่อมีผู้ชี้แนะ</t>
  </si>
  <si>
    <t>ตัดสินใจเรื่องง่าย ๆ</t>
  </si>
  <si>
    <t>รวมคะแนน (15 คะแนน)</t>
  </si>
  <si>
    <t>บอกลักษณะของสิ่งต่าง ๆ จากการใช้ประสาทสัมผัส</t>
  </si>
  <si>
    <t xml:space="preserve">                      1.4.5 สร้างสรรค์ผลงานตามความคิดและจินตนาการ เช่น งานศิลปะ การเคลื่อนไหวท่าทาง การเล่นอิสระ</t>
  </si>
  <si>
    <t>การสร้างสรรค์ผลงานตามความคิดและจินตนาการของนักเรียนชั้นอนุบาลปีที่ 1</t>
  </si>
  <si>
    <t>สร้างผลงานศิลปะเพื่อสื่อสารความคิด ความรู้สึกของตนเอง</t>
  </si>
  <si>
    <t>เคลื่อนไหวท่าทางเพื่อสื่อสารความคิด ความรู้สึกของตนเอง</t>
  </si>
  <si>
    <t>เล่นอิสระตามจินตนาการ</t>
  </si>
  <si>
    <t xml:space="preserve">                   1.4.6 ใช้สื่อเทคโนโลยี เช่น แว่นขยาย แม่เหล็ก กล้องดิจิตอล เป็นเครื่องมือในการเรียนรู้และแสวงหาความรู้ได้</t>
  </si>
  <si>
    <t>การใช้สื่อเทคโนโลยีของนักเรียนชั้นอนุบาลปีที่ 1</t>
  </si>
  <si>
    <t>รู้จักสื่อเทคโนโลยีที่เหมาะสมกับการเรียนรู้ในระดับชั้นอนุบาล</t>
  </si>
  <si>
    <t>เลือกใช้สื่อเทคโนโลยีเพื่อเป็นเครื่องมือในการเรียนรู้</t>
  </si>
  <si>
    <t>เลือกใช้สื่อเทคโนโลยีเพื่อเป็นเครื่องมือในการแสวงหาความรู้</t>
  </si>
  <si>
    <t>ประเด็นพิจารณา</t>
  </si>
  <si>
    <t>มาตรฐานที่ 2 กระบวนการบริหารและการจัดการ</t>
  </si>
  <si>
    <t>ยอดเยี่ยม</t>
  </si>
  <si>
    <t>ดีเลิศ</t>
  </si>
  <si>
    <t>ดี</t>
  </si>
  <si>
    <t>ปานกลาง</t>
  </si>
  <si>
    <t>กำลังพัฒนา</t>
  </si>
  <si>
    <t>2.2 จัดครูที่จบการศึกษาปฐมวัยหรือผ่านการอบรมการศึกษาปฐมวัยเข้าสอน</t>
  </si>
  <si>
    <t>3.1 การพัฒนาครูให้สามารถวิเคราะห์และออกแบบหลักสูตรสถานศึกษา</t>
  </si>
  <si>
    <t>4.1 การจัดสภาพแวดล้อมภายในและภายนอกห้องเรียนที่ปลอดภัย</t>
  </si>
  <si>
    <t>1. มีหลักสูตรครอบคลุมพัฒนาการทั้ง 4 ด้าน สอดคล้องกับบริบทของท้องถิ่น</t>
  </si>
  <si>
    <t>2. จัดครูให้เพียงพอกับชั้นเรียน</t>
  </si>
  <si>
    <t>3. ส่งเสริมให้ครูมีความเชี่ยวชาญด้านการจัดประสบการณ์</t>
  </si>
  <si>
    <t>4. จัดสภาพแวดล้อมและสื่อเพื่อการเรียนรู้อย่างปลอดภัย และพอเพียง</t>
  </si>
  <si>
    <t>3.2 ส่งเสริมครูให้มีความรู้และทักษะในการจัดประสบการณ์หรือออกแบบกิจกรรม และประเมินพัฒนาการเด็กเป็นรายบุคคล</t>
  </si>
  <si>
    <t>5. ให้บริการสื่อเทคโนโลยีสารสนเทศและสื่อการเรียนรู้ เพื่อสนับสนุนการจัดประสบการณ์</t>
  </si>
  <si>
    <t>5.1 จัดหาสื่อเทคโนโลยีสารสนเทศ วัสดุ และอุปกรณ์เพื่อสนับสนุนการจัดประสบการณ์ของครู</t>
  </si>
  <si>
    <t>5.2 จัดหาสื่อเทคโนโลยีสารสนเทศ วัสดุ และอุปกรณ์เพื่อสนับสนุนการพัฒนาครู</t>
  </si>
  <si>
    <t>6. มีระบบบริหารคุณภาพที่เปิดโอกาสให้ผู้เกี่ยวข้องทุกฝ่ายมีส่วนร่วม</t>
  </si>
  <si>
    <t>6.1 กำหนดมาตรฐานการศึกษาที่สอดคล้องกับมาตรฐานการศึกษาปฐมวัยและอัตลักษณ์ของสถานศึกษา โดยการมีส่วนร่วมของทุกฝ่าย</t>
  </si>
  <si>
    <t>6.2 การทำแผนพัฒนาการศึกษาที่สอดรับมาตรฐานการศึกษาโดยทุกฝ่ายมีส่วนร่วม</t>
  </si>
  <si>
    <t>6.3 การประเมินผลและตรวจสอบคุณภาพภายในสถานศึกษา โดยทุกฝ่ายมีส่วนร่วม</t>
  </si>
  <si>
    <t>6.4 กาจัดทำรายงานผลการประเมินตนเองประจำปี โดยทุกฝ่ายมีส่วนร่วม</t>
  </si>
  <si>
    <t>6.5 การนำผลการประเมินไปปรับปรุงและพัฒนาคุณภาพการศึกษา</t>
  </si>
  <si>
    <t>2.1 จัดครูให้เพียงพอและเหมาะสมกับภารกิจการจัดการเรียนการสอน</t>
  </si>
  <si>
    <t>1.1 สถานศึกษามีหลักสูตรที่ยืดหยุ่นและสอดคล้องกับหลักสูตรการศึกษาปฐมวัย</t>
  </si>
  <si>
    <t>1.2 หลักสูตรสถานศึกษาเน้นการจัดประสบการณ์ที่เตรียมความพร้อม เน้นการเรียนรู้ผ่านการเล่นและการลงมือปฏิบัติ</t>
  </si>
  <si>
    <t>1.3 หลักสูตรสถานศึกษาสนองความต้องการและความแตกต่างของเด็กปกติ และกลุ่มเป้าหมายเฉพาะ</t>
  </si>
  <si>
    <t>1.4 หลักสูตรสถานศึกษาสอดคล้องกับวิถีชีวิตของครอบครัว ชุมชนและท้องถิ่น</t>
  </si>
  <si>
    <t>3.3 ส่งเสริมให้ครูเข้าร่วมชุมชนแห่งการเรียนรู้ทางวิชาชีพ (PLC)</t>
  </si>
  <si>
    <t>4.2 การจัดห้องเรียนให้มีมุมประสบการณ์หลากหลาย</t>
  </si>
  <si>
    <t>4.3 การจัดให้มีสื่อการเรียนรู้และสื่อเพื่อการสืบเสาะหาความรู้</t>
  </si>
  <si>
    <t>มาตรฐานที่ 3 การจัดประสบการณ์ที่เน้นเด็กเป็นสำคัญ</t>
  </si>
  <si>
    <t>1. จัดประสบการณ์ที่ส่งเสริมให้เด็กมีพัฒนาการทุกด้านอย่างสมดุลเต็มศักยภาพ</t>
  </si>
  <si>
    <t>1.4 ติดตามและประเมินผลพัฒนาการของเด็กอย่างเป็นระบบ</t>
  </si>
  <si>
    <t>1.3 จัดกิจกรรมส่งเสริมพัฒนาการเด็กครบทุกด้าน ทั้งด้านร่างกาย อารมณ์จิตใจ สังคมและสติปัญญาอย่างสมดุล</t>
  </si>
  <si>
    <t>1.2 จัดทำแผนการจัดประสบการณ์จากการวิเคราะห์มาตรฐาน คุณลักษณะที่พึงประสงค์ในหลักสูตรสถานศึกษา</t>
  </si>
  <si>
    <t>1.1 วิเคราะห์ข้อมูลเด็กเป็นรายบุคคล</t>
  </si>
  <si>
    <t>2. สร้างโอกาสให้เด็กได้รับประสบการณ์ตรง เล่นและปฏิบัติอย่างมีความสุข</t>
  </si>
  <si>
    <t>2.1 จัดประสบการณ์ที่เชื่อมโยงกับประสบการณ์เดิม</t>
  </si>
  <si>
    <t>2.2 ให้เด็กมีโอกาสเลือกทำกิจกรรมอย่างอิสระตามความต้องการ ความสนใจและความสามารถ</t>
  </si>
  <si>
    <t>2.3 จัดกิจกรรมสนองต่อวิธีการเรียนรู้ของเด็กเป็นรายบุคคล</t>
  </si>
  <si>
    <t>2.4 จัดกิจกรรมให้เด็กได้เลือกเล่น เรียนรู้ ลงมือกระทำและสร้างองค์ความรู้ด้วยตนเอง</t>
  </si>
  <si>
    <t>3. จัดบรรยากาศที่เอื้อต่อการเรียนรู้ ใช้สื่อและเทคโนโลยีที่เหมาะสมกับวัย</t>
  </si>
  <si>
    <t>3.1 จัดห้องเรียนให้สะอาด อากาศถ่ายเท ปลอดภัย</t>
  </si>
  <si>
    <t>3.2 จัดห้องเรียนให้มีพื้นที่แสดงผลงานเด็ก</t>
  </si>
  <si>
    <t>3.3 ให้เด็กมีส่วนจัดสภาพแวดล้อมในห้องเรียน</t>
  </si>
  <si>
    <t>3.4 ใช้สื่อและเทคโนโลยีเหมาะสมกับอายุ ระยะสนใจ และวิถีการเรียนรู้ของเด็ก</t>
  </si>
  <si>
    <t>3.5 ใช้สื่อหรือของเล่นกระตุ้นให้เด็กคิดและหาคำตอบด้วยตนเอง</t>
  </si>
  <si>
    <t>4. ประเมินพัฒนาการเด็กตามสภาพจริงและนำผลการประเมินพัฒนาการเด็กไปปรับปรุงการจัดประสบการณ์และพัฒนาการเด็ก</t>
  </si>
  <si>
    <t>4.1 ประเมินพัฒนาการเด็กจากกิจกรรมและกิจวัตรประจำวันด้วยเครื่องมือและวิธีการที่หลากหลายและไม่ใช้แบบทดสอบ</t>
  </si>
  <si>
    <t>4.2 การวิเคราะห์และประเมินพัฒนาการเด็ก โดยให้ผู้ปกครองมีส่วนร่วม</t>
  </si>
  <si>
    <t>4.3 นำผลการประเมินที่ได้ไปพัฒนาคุณภาพเด็ก</t>
  </si>
  <si>
    <t>4.4 แลกเปลี่ยนเรียนรู้การจัดประสบการณ์ที่มีประสิทธิภาพ</t>
  </si>
  <si>
    <t>การปฏิบัติตนตามข้อตกลงเกี่ยวกับความปลอดภัยของนักเรียนชั้นอนุบาลปีที่ 1</t>
  </si>
  <si>
    <t>A205210201210199212183194210</t>
  </si>
  <si>
    <t>ข้อมูลพื้นฐานสถานศึกษา</t>
  </si>
  <si>
    <t>โปรแกรมเครื่องมือประเมินคุณภาพมาตรฐานระดับการศึกษาขั้นพื้นฐาน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</si>
  <si>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</si>
  <si>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</si>
  <si>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</si>
  <si>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</si>
  <si>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</si>
  <si>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</si>
  <si>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</si>
  <si>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</si>
  <si>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* ช่องโรงเรียน ใส่คำว่า โรงเรียน ด้วยนะคะ</t>
  </si>
  <si>
    <t>ขอบคุณค่ะ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</si>
  <si>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</si>
  <si>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</si>
  <si>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สรุปการเก็บข้อมูลงานประกันคุณภาพภายในระดับปฐมวัย</t>
  </si>
  <si>
    <t>ลงชื่อ……………………………………………</t>
  </si>
  <si>
    <t>เด็กชายกังฟู  แพนด้า</t>
  </si>
  <si>
    <t>หอย</t>
  </si>
  <si>
    <t>แมว</t>
  </si>
  <si>
    <t>หมี</t>
  </si>
  <si>
    <t>ข้อมูลนักเรียนชั้น อ.1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</si>
  <si>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</si>
  <si>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t>4.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</si>
  <si>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6. การกรอกคะแนนแต่ละช่อง มีเกณฑ์การให้คะแนน 3 ระดับ คือ</t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</si>
  <si>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</si>
  <si>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</si>
  <si>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</si>
  <si>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</t>
  </si>
  <si>
    <t>5.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</t>
  </si>
  <si>
    <t>สรุปการประเมินเก็บข้อมูลงานประกันคุณภาพภายในระดับปฐมวัย</t>
  </si>
  <si>
    <t>คะแนนเฉลี่ย</t>
  </si>
  <si>
    <t>รวมทั้งหมดเฉลี่ย (ร้อยละ)</t>
  </si>
  <si>
    <t>หมู</t>
  </si>
  <si>
    <t>โรงเรียนบ้านกุดโบสถ์</t>
  </si>
  <si>
    <t>(นางภัทรจิดาภา  กินนารี)</t>
  </si>
  <si>
    <t>(นายสุนันท์  จงใจกลาง)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</si>
</sst>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.5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C59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87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8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textRotation="90" wrapText="1"/>
    </xf>
    <xf numFmtId="187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0" fillId="0" borderId="0" xfId="0" applyFont="1"/>
    <xf numFmtId="0" fontId="11" fillId="7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8" borderId="0" xfId="0" applyFont="1" applyFill="1"/>
    <xf numFmtId="0" fontId="13" fillId="0" borderId="0" xfId="0" applyFont="1"/>
    <xf numFmtId="0" fontId="13" fillId="5" borderId="8" xfId="0" applyFont="1" applyFill="1" applyBorder="1"/>
    <xf numFmtId="0" fontId="13" fillId="5" borderId="9" xfId="0" applyFont="1" applyFill="1" applyBorder="1"/>
    <xf numFmtId="0" fontId="13" fillId="5" borderId="10" xfId="0" applyFont="1" applyFill="1" applyBorder="1"/>
    <xf numFmtId="0" fontId="13" fillId="5" borderId="11" xfId="0" applyFont="1" applyFill="1" applyBorder="1"/>
    <xf numFmtId="0" fontId="13" fillId="5" borderId="14" xfId="0" applyFont="1" applyFill="1" applyBorder="1"/>
    <xf numFmtId="0" fontId="13" fillId="8" borderId="0" xfId="0" applyFont="1" applyFill="1" applyAlignment="1">
      <alignment vertical="center"/>
    </xf>
    <xf numFmtId="0" fontId="13" fillId="5" borderId="11" xfId="0" applyFont="1" applyFill="1" applyBorder="1" applyAlignment="1">
      <alignment vertical="center"/>
    </xf>
    <xf numFmtId="0" fontId="13" fillId="10" borderId="18" xfId="0" applyFont="1" applyFill="1" applyBorder="1" applyAlignment="1">
      <alignment horizontal="right" vertical="center"/>
    </xf>
    <xf numFmtId="0" fontId="13" fillId="11" borderId="19" xfId="0" applyFont="1" applyFill="1" applyBorder="1" applyAlignment="1" applyProtection="1">
      <alignment vertical="center"/>
      <protection locked="0"/>
    </xf>
    <xf numFmtId="0" fontId="13" fillId="5" borderId="1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8" fillId="10" borderId="21" xfId="0" applyFont="1" applyFill="1" applyBorder="1" applyAlignment="1">
      <alignment horizontal="right" vertical="center"/>
    </xf>
    <xf numFmtId="0" fontId="13" fillId="13" borderId="22" xfId="0" applyFont="1" applyFill="1" applyBorder="1" applyAlignment="1" applyProtection="1">
      <alignment vertical="center"/>
      <protection locked="0"/>
    </xf>
    <xf numFmtId="0" fontId="13" fillId="10" borderId="21" xfId="0" applyFont="1" applyFill="1" applyBorder="1" applyAlignment="1">
      <alignment horizontal="right" vertical="center"/>
    </xf>
    <xf numFmtId="0" fontId="13" fillId="10" borderId="23" xfId="0" applyFont="1" applyFill="1" applyBorder="1" applyAlignment="1">
      <alignment horizontal="right" vertical="center"/>
    </xf>
    <xf numFmtId="0" fontId="13" fillId="13" borderId="24" xfId="0" applyFont="1" applyFill="1" applyBorder="1" applyAlignment="1" applyProtection="1">
      <alignment vertical="center"/>
      <protection locked="0"/>
    </xf>
    <xf numFmtId="0" fontId="20" fillId="3" borderId="1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3" fillId="5" borderId="23" xfId="0" applyFont="1" applyFill="1" applyBorder="1"/>
    <xf numFmtId="0" fontId="13" fillId="5" borderId="25" xfId="0" applyFont="1" applyFill="1" applyBorder="1"/>
    <xf numFmtId="0" fontId="13" fillId="5" borderId="26" xfId="0" applyFont="1" applyFill="1" applyBorder="1"/>
    <xf numFmtId="0" fontId="21" fillId="8" borderId="0" xfId="0" applyFont="1" applyFill="1"/>
    <xf numFmtId="0" fontId="20" fillId="8" borderId="0" xfId="0" applyFont="1" applyFill="1" applyBorder="1" applyAlignment="1">
      <alignment horizontal="center"/>
    </xf>
    <xf numFmtId="0" fontId="22" fillId="8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87" fontId="4" fillId="0" borderId="0" xfId="0" applyNumberFormat="1" applyFont="1" applyFill="1" applyBorder="1" applyAlignment="1">
      <alignment horizontal="center" vertical="center"/>
    </xf>
    <xf numFmtId="188" fontId="3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/>
    <xf numFmtId="0" fontId="4" fillId="15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9" xfId="0" applyFont="1" applyFill="1" applyBorder="1" applyAlignment="1">
      <alignment horizontal="center"/>
    </xf>
    <xf numFmtId="0" fontId="14" fillId="9" borderId="12" xfId="0" applyFont="1" applyFill="1" applyBorder="1" applyAlignment="1" applyProtection="1">
      <alignment horizontal="center" vertical="center"/>
    </xf>
    <xf numFmtId="0" fontId="15" fillId="9" borderId="13" xfId="0" applyFont="1" applyFill="1" applyBorder="1" applyAlignment="1" applyProtection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/>
    </xf>
    <xf numFmtId="0" fontId="17" fillId="12" borderId="13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2" fontId="1" fillId="15" borderId="2" xfId="0" applyNumberFormat="1" applyFont="1" applyFill="1" applyBorder="1" applyAlignment="1">
      <alignment horizontal="center" vertical="center"/>
    </xf>
    <xf numFmtId="2" fontId="1" fillId="15" borderId="4" xfId="0" applyNumberFormat="1" applyFont="1" applyFill="1" applyBorder="1" applyAlignment="1">
      <alignment horizontal="center" vertical="center"/>
    </xf>
    <xf numFmtId="2" fontId="1" fillId="15" borderId="3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2" fontId="4" fillId="8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4C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3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06298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66675</xdr:rowOff>
    </xdr:from>
    <xdr:to>
      <xdr:col>13</xdr:col>
      <xdr:colOff>159728</xdr:colOff>
      <xdr:row>21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D191975-8725-453A-969D-811B53C410AF}"/>
            </a:ext>
          </a:extLst>
        </xdr:cNvPr>
        <xdr:cNvSpPr txBox="1"/>
      </xdr:nvSpPr>
      <xdr:spPr>
        <a:xfrm>
          <a:off x="7839075" y="124777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</xdr:row>
      <xdr:rowOff>190500</xdr:rowOff>
    </xdr:from>
    <xdr:to>
      <xdr:col>13</xdr:col>
      <xdr:colOff>302603</xdr:colOff>
      <xdr:row>19</xdr:row>
      <xdr:rowOff>142875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98C2057-FDD9-4095-B910-F721F68176DA}"/>
            </a:ext>
          </a:extLst>
        </xdr:cNvPr>
        <xdr:cNvSpPr txBox="1"/>
      </xdr:nvSpPr>
      <xdr:spPr>
        <a:xfrm>
          <a:off x="7924800" y="145732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selection activeCell="A7" sqref="A7:I7"/>
    </sheetView>
  </sheetViews>
  <sheetFormatPr defaultColWidth="9" defaultRowHeight="24" x14ac:dyDescent="0.55000000000000004"/>
  <cols>
    <col min="1" max="16384" width="9" style="1"/>
  </cols>
  <sheetData>
    <row r="1" spans="1:9" ht="28.5" customHeight="1" x14ac:dyDescent="0.55000000000000004">
      <c r="A1" s="87" t="s">
        <v>36</v>
      </c>
      <c r="B1" s="87"/>
      <c r="C1" s="87"/>
      <c r="D1" s="87"/>
      <c r="E1" s="87"/>
      <c r="F1" s="87"/>
      <c r="G1" s="87"/>
      <c r="H1" s="87"/>
      <c r="I1" s="87"/>
    </row>
    <row r="2" spans="1:9" ht="46.9" customHeight="1" x14ac:dyDescent="0.55000000000000004">
      <c r="A2" s="88" t="s">
        <v>210</v>
      </c>
      <c r="B2" s="88"/>
      <c r="C2" s="88"/>
      <c r="D2" s="88"/>
      <c r="E2" s="88"/>
      <c r="F2" s="88"/>
      <c r="G2" s="88"/>
      <c r="H2" s="88"/>
      <c r="I2" s="88"/>
    </row>
    <row r="3" spans="1:9" x14ac:dyDescent="0.55000000000000004">
      <c r="A3" s="86" t="s">
        <v>211</v>
      </c>
      <c r="B3" s="86"/>
      <c r="C3" s="86"/>
      <c r="D3" s="86"/>
      <c r="E3" s="86"/>
      <c r="F3" s="86"/>
      <c r="G3" s="86"/>
      <c r="H3" s="86"/>
      <c r="I3" s="86"/>
    </row>
    <row r="4" spans="1:9" ht="28.5" customHeight="1" x14ac:dyDescent="0.55000000000000004">
      <c r="A4" s="86" t="s">
        <v>205</v>
      </c>
      <c r="B4" s="86"/>
      <c r="C4" s="86"/>
      <c r="D4" s="86"/>
      <c r="E4" s="86"/>
      <c r="F4" s="86"/>
      <c r="G4" s="86"/>
      <c r="H4" s="86"/>
      <c r="I4" s="86"/>
    </row>
    <row r="5" spans="1:9" ht="49.9" customHeight="1" x14ac:dyDescent="0.55000000000000004">
      <c r="A5" s="88" t="s">
        <v>206</v>
      </c>
      <c r="B5" s="88"/>
      <c r="C5" s="88"/>
      <c r="D5" s="88"/>
      <c r="E5" s="88"/>
      <c r="F5" s="88"/>
      <c r="G5" s="88"/>
      <c r="H5" s="88"/>
      <c r="I5" s="88"/>
    </row>
    <row r="6" spans="1:9" ht="49.9" customHeight="1" x14ac:dyDescent="0.55000000000000004">
      <c r="A6" s="88" t="s">
        <v>212</v>
      </c>
      <c r="B6" s="88"/>
      <c r="C6" s="88"/>
      <c r="D6" s="88"/>
      <c r="E6" s="88"/>
      <c r="F6" s="88"/>
      <c r="G6" s="88"/>
      <c r="H6" s="88"/>
      <c r="I6" s="88"/>
    </row>
    <row r="7" spans="1:9" ht="28.5" customHeight="1" x14ac:dyDescent="0.55000000000000004">
      <c r="A7" s="88" t="s">
        <v>207</v>
      </c>
      <c r="B7" s="88"/>
      <c r="C7" s="88"/>
      <c r="D7" s="88"/>
      <c r="E7" s="88"/>
      <c r="F7" s="88"/>
      <c r="G7" s="88"/>
      <c r="H7" s="88"/>
      <c r="I7" s="88"/>
    </row>
    <row r="8" spans="1:9" ht="28.5" customHeight="1" x14ac:dyDescent="0.55000000000000004">
      <c r="A8" s="86" t="s">
        <v>39</v>
      </c>
      <c r="B8" s="86"/>
      <c r="C8" s="86"/>
      <c r="D8" s="86"/>
      <c r="E8" s="86"/>
      <c r="F8" s="86"/>
      <c r="G8" s="86"/>
      <c r="H8" s="86"/>
      <c r="I8" s="86"/>
    </row>
    <row r="9" spans="1:9" ht="28.5" customHeight="1" x14ac:dyDescent="0.55000000000000004">
      <c r="A9" s="86" t="s">
        <v>38</v>
      </c>
      <c r="B9" s="86"/>
      <c r="C9" s="86"/>
      <c r="D9" s="86"/>
      <c r="E9" s="86"/>
      <c r="F9" s="86"/>
      <c r="G9" s="86"/>
      <c r="H9" s="86"/>
      <c r="I9" s="86"/>
    </row>
    <row r="10" spans="1:9" ht="28.5" customHeight="1" x14ac:dyDescent="0.55000000000000004">
      <c r="A10" s="86" t="s">
        <v>37</v>
      </c>
      <c r="B10" s="86"/>
      <c r="C10" s="86"/>
      <c r="D10" s="86"/>
      <c r="E10" s="86"/>
      <c r="F10" s="86"/>
      <c r="G10" s="86"/>
      <c r="H10" s="86"/>
      <c r="I10" s="86"/>
    </row>
    <row r="11" spans="1:9" ht="28.5" customHeight="1" x14ac:dyDescent="0.55000000000000004">
      <c r="A11" s="86" t="s">
        <v>208</v>
      </c>
      <c r="B11" s="86"/>
      <c r="C11" s="86"/>
      <c r="D11" s="86"/>
      <c r="E11" s="86"/>
      <c r="F11" s="86"/>
      <c r="G11" s="86"/>
      <c r="H11" s="86"/>
      <c r="I11" s="86"/>
    </row>
    <row r="12" spans="1:9" ht="28.5" customHeight="1" x14ac:dyDescent="0.55000000000000004">
      <c r="A12" s="86" t="s">
        <v>209</v>
      </c>
      <c r="B12" s="86"/>
      <c r="C12" s="86"/>
      <c r="D12" s="86"/>
      <c r="E12" s="86"/>
      <c r="F12" s="86"/>
      <c r="G12" s="86"/>
      <c r="H12" s="86"/>
      <c r="I12" s="86"/>
    </row>
    <row r="13" spans="1:9" ht="28.5" customHeight="1" x14ac:dyDescent="0.55000000000000004">
      <c r="A13" s="2"/>
      <c r="B13" s="2"/>
      <c r="C13" s="2"/>
      <c r="D13" s="2"/>
      <c r="E13" s="2"/>
      <c r="F13" s="2"/>
      <c r="G13" s="2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</sheetData>
  <mergeCells count="12">
    <mergeCell ref="A10:I10"/>
    <mergeCell ref="A11:I11"/>
    <mergeCell ref="A8:I8"/>
    <mergeCell ref="A12:I12"/>
    <mergeCell ref="A1:I1"/>
    <mergeCell ref="A4:I4"/>
    <mergeCell ref="A7:I7"/>
    <mergeCell ref="A9:I9"/>
    <mergeCell ref="A2:I2"/>
    <mergeCell ref="A3:I3"/>
    <mergeCell ref="A5:I5"/>
    <mergeCell ref="A6:I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5"/>
  <sheetViews>
    <sheetView view="pageBreakPreview" topLeftCell="A7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8.375" style="1" customWidth="1"/>
    <col min="3" max="3" width="5.875" style="1" customWidth="1"/>
    <col min="4" max="4" width="6.375" style="1" customWidth="1"/>
    <col min="5" max="5" width="8.25" style="1" customWidth="1"/>
    <col min="6" max="6" width="8.625" style="1" customWidth="1"/>
    <col min="7" max="7" width="11" style="1" customWidth="1"/>
    <col min="8" max="8" width="9.75" style="1" customWidth="1"/>
    <col min="9" max="9" width="13.25" style="1" customWidth="1"/>
    <col min="10" max="16384" width="9" style="1"/>
  </cols>
  <sheetData>
    <row r="1" spans="1:11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40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46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9.75" customHeight="1" x14ac:dyDescent="0.55000000000000004"/>
    <row r="7" spans="1:11" ht="21" customHeight="1" x14ac:dyDescent="0.55000000000000004">
      <c r="A7" s="115" t="s">
        <v>47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48</v>
      </c>
      <c r="D9" s="12" t="s">
        <v>49</v>
      </c>
      <c r="E9" s="12" t="s">
        <v>50</v>
      </c>
      <c r="F9" s="12" t="s">
        <v>51</v>
      </c>
      <c r="G9" s="13" t="s">
        <v>18</v>
      </c>
      <c r="H9" s="13" t="s">
        <v>19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5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5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5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35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5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5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5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5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5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5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5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5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5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5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5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5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5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5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5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5">
        <f t="shared" si="4"/>
        <v>3</v>
      </c>
      <c r="G31" s="16">
        <f t="shared" si="4"/>
        <v>0.6</v>
      </c>
      <c r="H31" s="16">
        <f t="shared" ref="H31" si="5">AVERAGE(H10:H29)</f>
        <v>5</v>
      </c>
      <c r="I31" s="22" t="str">
        <f t="shared" si="2"/>
        <v>กำลังพัฒนา</v>
      </c>
    </row>
    <row r="32" spans="1:9" ht="15.6" customHeight="1" x14ac:dyDescent="0.55000000000000004"/>
    <row r="33" spans="2:8" x14ac:dyDescent="0.55000000000000004">
      <c r="B33" s="67" t="s">
        <v>199</v>
      </c>
      <c r="G33" s="67" t="s">
        <v>199</v>
      </c>
    </row>
    <row r="34" spans="2:8" x14ac:dyDescent="0.55000000000000004">
      <c r="B34" s="67" t="str">
        <f>ข้อมูลพื้นฐาน!D5</f>
        <v>(นางภัทรจิดาภา  กินนารี)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7" t="s">
        <v>190</v>
      </c>
      <c r="F35" s="111" t="s">
        <v>192</v>
      </c>
      <c r="G35" s="111"/>
      <c r="H35" s="111"/>
    </row>
  </sheetData>
  <mergeCells count="10">
    <mergeCell ref="F34:H34"/>
    <mergeCell ref="F35:H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5"/>
  <sheetViews>
    <sheetView view="pageBreakPreview" topLeftCell="A4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8.625" style="1" customWidth="1"/>
    <col min="3" max="3" width="7.25" style="1" customWidth="1"/>
    <col min="4" max="6" width="7.625" style="1" customWidth="1"/>
    <col min="7" max="7" width="10.375" style="1" customWidth="1"/>
    <col min="8" max="8" width="9.75" style="1" customWidth="1"/>
    <col min="9" max="9" width="12.25" style="1" customWidth="1"/>
    <col min="10" max="16384" width="9" style="1"/>
  </cols>
  <sheetData>
    <row r="1" spans="1:11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40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40.5" customHeight="1" x14ac:dyDescent="0.55000000000000004">
      <c r="A5" s="118" t="s">
        <v>52</v>
      </c>
      <c r="B5" s="118"/>
      <c r="C5" s="118"/>
      <c r="D5" s="118"/>
      <c r="E5" s="118"/>
      <c r="F5" s="118"/>
      <c r="G5" s="118"/>
      <c r="H5" s="118"/>
      <c r="I5" s="118"/>
      <c r="J5" s="6"/>
      <c r="K5" s="6"/>
    </row>
    <row r="6" spans="1:11" ht="2.25" customHeight="1" x14ac:dyDescent="0.55000000000000004"/>
    <row r="7" spans="1:11" ht="21" customHeight="1" x14ac:dyDescent="0.55000000000000004">
      <c r="A7" s="115" t="s">
        <v>53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2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54</v>
      </c>
      <c r="D9" s="12" t="s">
        <v>55</v>
      </c>
      <c r="E9" s="12" t="s">
        <v>56</v>
      </c>
      <c r="F9" s="12" t="s">
        <v>57</v>
      </c>
      <c r="G9" s="13" t="s">
        <v>18</v>
      </c>
      <c r="H9" s="13" t="s">
        <v>19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5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5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5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35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5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5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5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5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5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5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5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5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5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5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5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5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5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5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5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7">AVERAGE(D10:D29)</f>
        <v>3</v>
      </c>
      <c r="E31" s="15">
        <f t="shared" si="7"/>
        <v>3</v>
      </c>
      <c r="F31" s="15">
        <f t="shared" si="7"/>
        <v>3</v>
      </c>
      <c r="G31" s="16">
        <f t="shared" ref="G31:H31" si="8">AVERAGE(G10:G29)</f>
        <v>0.6</v>
      </c>
      <c r="H31" s="16">
        <f t="shared" si="8"/>
        <v>5</v>
      </c>
      <c r="I31" s="22" t="str">
        <f t="shared" si="2"/>
        <v>กำลังพัฒนา</v>
      </c>
    </row>
    <row r="32" spans="1:9" ht="11.45" customHeight="1" x14ac:dyDescent="0.55000000000000004"/>
    <row r="33" spans="2:8" x14ac:dyDescent="0.55000000000000004">
      <c r="B33" s="67" t="s">
        <v>199</v>
      </c>
      <c r="G33" s="67" t="s">
        <v>199</v>
      </c>
    </row>
    <row r="34" spans="2:8" x14ac:dyDescent="0.55000000000000004">
      <c r="B34" s="67" t="str">
        <f>ข้อมูลพื้นฐาน!D5</f>
        <v>(นางภัทรจิดาภา  กินนารี)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7" t="s">
        <v>190</v>
      </c>
      <c r="F35" s="111" t="s">
        <v>192</v>
      </c>
      <c r="G35" s="111"/>
      <c r="H35" s="111"/>
    </row>
  </sheetData>
  <mergeCells count="10">
    <mergeCell ref="F34:H34"/>
    <mergeCell ref="F35:H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"/>
  <sheetViews>
    <sheetView view="pageBreakPreview" topLeftCell="A7" zoomScale="60" zoomScaleNormal="85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7.75" style="1" customWidth="1"/>
    <col min="3" max="3" width="7.875" style="1" customWidth="1"/>
    <col min="4" max="4" width="9.25" style="1" customWidth="1"/>
    <col min="5" max="5" width="12.5" style="1" customWidth="1"/>
    <col min="6" max="6" width="10.625" style="1" customWidth="1"/>
    <col min="7" max="7" width="9.25" style="1" customWidth="1"/>
    <col min="8" max="8" width="11.8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7" t="s">
        <v>40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58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59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60</v>
      </c>
      <c r="D9" s="12" t="s">
        <v>61</v>
      </c>
      <c r="E9" s="12" t="s">
        <v>62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3.9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5" fitToHeight="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5"/>
  <sheetViews>
    <sheetView view="pageBreakPreview" topLeftCell="A4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9.25" style="1" customWidth="1"/>
    <col min="3" max="3" width="8.375" style="1" customWidth="1"/>
    <col min="4" max="4" width="8.625" style="1" customWidth="1"/>
    <col min="5" max="5" width="8.875" style="1" customWidth="1"/>
    <col min="6" max="6" width="10.75" style="1" customWidth="1"/>
    <col min="7" max="7" width="10" style="1" customWidth="1"/>
    <col min="8" max="8" width="13.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63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65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66</v>
      </c>
      <c r="D9" s="12" t="s">
        <v>67</v>
      </c>
      <c r="E9" s="12" t="s">
        <v>68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3.9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5"/>
  <sheetViews>
    <sheetView view="pageBreakPreview" topLeftCell="A4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30.25" style="1" customWidth="1"/>
    <col min="3" max="3" width="8.75" style="1" customWidth="1"/>
    <col min="4" max="4" width="8.375" style="1" customWidth="1"/>
    <col min="5" max="5" width="10.25" style="1" customWidth="1"/>
    <col min="6" max="6" width="10.875" style="1" customWidth="1"/>
    <col min="7" max="7" width="8.75" style="1" customWidth="1"/>
    <col min="8" max="8" width="12.3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2.9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69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70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71</v>
      </c>
      <c r="D9" s="12" t="s">
        <v>72</v>
      </c>
      <c r="E9" s="12" t="s">
        <v>73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s="27" customFormat="1" ht="11.45" customHeight="1" x14ac:dyDescent="0.55000000000000004">
      <c r="A32" s="69"/>
      <c r="B32" s="69"/>
      <c r="C32" s="70"/>
      <c r="D32" s="70"/>
      <c r="E32" s="70"/>
      <c r="F32" s="71"/>
      <c r="G32" s="71"/>
      <c r="H32" s="72"/>
    </row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5"/>
  <sheetViews>
    <sheetView view="pageBreakPreview" topLeftCell="A4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8.875" style="1" customWidth="1"/>
    <col min="3" max="3" width="10.125" style="1" customWidth="1"/>
    <col min="4" max="4" width="10.375" style="1" customWidth="1"/>
    <col min="5" max="5" width="7.75" style="1" customWidth="1"/>
    <col min="6" max="6" width="9.875" style="1" customWidth="1"/>
    <col min="7" max="7" width="10.25" style="1" customWidth="1"/>
    <col min="8" max="8" width="12.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74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75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76</v>
      </c>
      <c r="D9" s="12" t="s">
        <v>78</v>
      </c>
      <c r="E9" s="12" t="s">
        <v>77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s="27" customFormat="1" ht="11.45" customHeight="1" x14ac:dyDescent="0.55000000000000004">
      <c r="A32" s="69"/>
      <c r="B32" s="69"/>
      <c r="C32" s="70"/>
      <c r="D32" s="70"/>
      <c r="E32" s="70"/>
      <c r="F32" s="71"/>
      <c r="G32" s="71"/>
      <c r="H32" s="72"/>
    </row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35"/>
  <sheetViews>
    <sheetView view="pageBreakPreview" topLeftCell="A4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8.875" style="1" customWidth="1"/>
    <col min="3" max="3" width="9" style="1" customWidth="1"/>
    <col min="4" max="4" width="9.25" style="1" customWidth="1"/>
    <col min="5" max="5" width="10" style="1" customWidth="1"/>
    <col min="6" max="6" width="10.875" style="1" customWidth="1"/>
    <col min="7" max="7" width="9.5" style="1" customWidth="1"/>
    <col min="8" max="8" width="12.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79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80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81</v>
      </c>
      <c r="D9" s="12" t="s">
        <v>82</v>
      </c>
      <c r="E9" s="12" t="s">
        <v>83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4.45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5"/>
  <sheetViews>
    <sheetView view="pageBreakPreview" topLeftCell="A5" zoomScale="60" zoomScaleNormal="85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8.5" style="1" customWidth="1"/>
    <col min="3" max="4" width="8.5" style="1" customWidth="1"/>
    <col min="5" max="5" width="9.75" style="1" customWidth="1"/>
    <col min="6" max="6" width="11.375" style="1" customWidth="1"/>
    <col min="7" max="7" width="9.75" style="1" customWidth="1"/>
    <col min="8" max="8" width="13.2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84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85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86</v>
      </c>
      <c r="D9" s="12" t="s">
        <v>87</v>
      </c>
      <c r="E9" s="12" t="s">
        <v>88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4.45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2:H2"/>
    <mergeCell ref="A31:B31"/>
    <mergeCell ref="A1:H1"/>
    <mergeCell ref="A3:H3"/>
    <mergeCell ref="A4:H4"/>
    <mergeCell ref="A5:H5"/>
    <mergeCell ref="A7:H7"/>
    <mergeCell ref="A30:B30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5"/>
  <sheetViews>
    <sheetView view="pageBreakPreview" topLeftCell="A7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7.125" style="1" customWidth="1"/>
    <col min="3" max="6" width="7.5" style="1" customWidth="1"/>
    <col min="7" max="7" width="11.25" style="1" customWidth="1"/>
    <col min="8" max="8" width="8.25" style="1" customWidth="1"/>
    <col min="9" max="9" width="12.125" style="1" customWidth="1"/>
    <col min="10" max="16384" width="9" style="1"/>
  </cols>
  <sheetData>
    <row r="1" spans="1:11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6" t="s">
        <v>64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89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2.25" customHeight="1" x14ac:dyDescent="0.55000000000000004"/>
    <row r="7" spans="1:11" ht="21" customHeight="1" x14ac:dyDescent="0.55000000000000004">
      <c r="A7" s="115" t="s">
        <v>90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9.5" customHeight="1" x14ac:dyDescent="0.55000000000000004">
      <c r="A9" s="11" t="s">
        <v>3</v>
      </c>
      <c r="B9" s="11" t="s">
        <v>4</v>
      </c>
      <c r="C9" s="12" t="s">
        <v>91</v>
      </c>
      <c r="D9" s="12" t="s">
        <v>92</v>
      </c>
      <c r="E9" s="12" t="s">
        <v>93</v>
      </c>
      <c r="F9" s="12" t="s">
        <v>94</v>
      </c>
      <c r="G9" s="13" t="s">
        <v>18</v>
      </c>
      <c r="H9" s="13" t="s">
        <v>19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5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5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5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35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5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5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5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5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5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5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5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5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5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5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5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5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5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5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5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7">AVERAGE(D10:D29)</f>
        <v>3</v>
      </c>
      <c r="E31" s="15">
        <f t="shared" si="7"/>
        <v>3</v>
      </c>
      <c r="F31" s="15">
        <f t="shared" si="7"/>
        <v>3</v>
      </c>
      <c r="G31" s="16">
        <f t="shared" ref="G31:H31" si="8">AVERAGE(G10:G29)</f>
        <v>0.6</v>
      </c>
      <c r="H31" s="16">
        <f t="shared" si="8"/>
        <v>5</v>
      </c>
      <c r="I31" s="22" t="str">
        <f t="shared" si="2"/>
        <v>กำลังพัฒนา</v>
      </c>
    </row>
    <row r="32" spans="1:9" ht="8.4499999999999993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5" fitToHeight="0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5"/>
  <sheetViews>
    <sheetView view="pageBreakPreview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4.5" style="1" customWidth="1"/>
    <col min="2" max="2" width="31.25" style="1" customWidth="1"/>
    <col min="3" max="3" width="10.125" style="1" customWidth="1"/>
    <col min="4" max="4" width="9.875" style="1" customWidth="1"/>
    <col min="5" max="5" width="12.25" style="1" customWidth="1"/>
    <col min="6" max="6" width="10.25" style="1" customWidth="1"/>
    <col min="7" max="7" width="14.75" style="1" customWidth="1"/>
    <col min="8" max="16384" width="9" style="1"/>
  </cols>
  <sheetData>
    <row r="1" spans="1:9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3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3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5"/>
      <c r="I3" s="5"/>
    </row>
    <row r="4" spans="1:9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6"/>
      <c r="I4" s="6"/>
    </row>
    <row r="5" spans="1:9" ht="21" customHeight="1" x14ac:dyDescent="0.55000000000000004">
      <c r="A5" s="117" t="s">
        <v>96</v>
      </c>
      <c r="B5" s="117"/>
      <c r="C5" s="117"/>
      <c r="D5" s="117"/>
      <c r="E5" s="117"/>
      <c r="F5" s="117"/>
      <c r="G5" s="117"/>
      <c r="H5" s="6"/>
      <c r="I5" s="6"/>
    </row>
    <row r="6" spans="1:9" ht="2.25" customHeight="1" x14ac:dyDescent="0.55000000000000004"/>
    <row r="7" spans="1:9" ht="21" customHeight="1" x14ac:dyDescent="0.55000000000000004">
      <c r="A7" s="115" t="s">
        <v>97</v>
      </c>
      <c r="B7" s="115"/>
      <c r="C7" s="115"/>
      <c r="D7" s="115"/>
      <c r="E7" s="115"/>
      <c r="F7" s="115"/>
      <c r="G7" s="115"/>
      <c r="H7" s="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6.25" customHeight="1" x14ac:dyDescent="0.55000000000000004">
      <c r="A9" s="11" t="s">
        <v>3</v>
      </c>
      <c r="B9" s="11" t="s">
        <v>4</v>
      </c>
      <c r="C9" s="12" t="s">
        <v>98</v>
      </c>
      <c r="D9" s="12" t="s">
        <v>99</v>
      </c>
      <c r="E9" s="13" t="s">
        <v>8</v>
      </c>
      <c r="F9" s="13" t="s">
        <v>19</v>
      </c>
      <c r="G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 t="shared" ref="E10:E29" si="0">SUM(C10:D10)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>
        <f t="shared" si="0"/>
        <v>0</v>
      </c>
      <c r="F11" s="9">
        <f t="shared" ref="F11:F29" si="1">SUM(E11*100)/6</f>
        <v>0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>
        <f t="shared" si="0"/>
        <v>0</v>
      </c>
      <c r="F12" s="9">
        <f t="shared" si="1"/>
        <v>0</v>
      </c>
      <c r="G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>
        <f t="shared" si="0"/>
        <v>0</v>
      </c>
      <c r="F13" s="9">
        <f t="shared" si="1"/>
        <v>0</v>
      </c>
      <c r="G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9.5" customHeight="1" x14ac:dyDescent="0.55000000000000004">
      <c r="A30" s="112" t="s">
        <v>9</v>
      </c>
      <c r="B30" s="113"/>
      <c r="C30" s="14">
        <f t="shared" ref="C30:F30" si="3">SUM(C10:C29)</f>
        <v>3</v>
      </c>
      <c r="D30" s="14">
        <f t="shared" si="3"/>
        <v>3</v>
      </c>
      <c r="E30" s="14">
        <f t="shared" si="3"/>
        <v>6</v>
      </c>
      <c r="F30" s="16">
        <f t="shared" si="3"/>
        <v>100</v>
      </c>
      <c r="G30" s="17"/>
    </row>
    <row r="31" spans="1:7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4">AVERAGE(D10:D29)</f>
        <v>3</v>
      </c>
      <c r="E31" s="16">
        <f t="shared" si="4"/>
        <v>0.3</v>
      </c>
      <c r="F31" s="16">
        <f t="shared" si="4"/>
        <v>5</v>
      </c>
      <c r="G31" s="22" t="str">
        <f t="shared" si="2"/>
        <v>กำลังพัฒนา</v>
      </c>
    </row>
    <row r="32" spans="1:7" ht="12.6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G1"/>
    <mergeCell ref="A3:G3"/>
    <mergeCell ref="A4:G4"/>
    <mergeCell ref="A5:G5"/>
    <mergeCell ref="A7:G7"/>
    <mergeCell ref="A30:B30"/>
    <mergeCell ref="A2:G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2"/>
  <sheetViews>
    <sheetView zoomScale="85" zoomScaleNormal="85" workbookViewId="0">
      <selection activeCell="J8" sqref="J8"/>
    </sheetView>
  </sheetViews>
  <sheetFormatPr defaultColWidth="0" defaultRowHeight="27.75" x14ac:dyDescent="0.65"/>
  <cols>
    <col min="1" max="1" width="2.375" style="41" customWidth="1"/>
    <col min="2" max="2" width="2.75" style="41" customWidth="1"/>
    <col min="3" max="3" width="12.25" style="41" bestFit="1" customWidth="1"/>
    <col min="4" max="4" width="39.375" style="41" bestFit="1" customWidth="1"/>
    <col min="5" max="5" width="3" style="41" customWidth="1"/>
    <col min="6" max="6" width="3.875" style="41" customWidth="1"/>
    <col min="7" max="7" width="4.625" style="41" customWidth="1"/>
    <col min="8" max="12" width="9" style="41" customWidth="1"/>
    <col min="13" max="13" width="4.875" style="41" customWidth="1"/>
    <col min="14" max="14" width="3.375" style="41" customWidth="1"/>
    <col min="15" max="15" width="9" style="41" customWidth="1"/>
    <col min="16" max="16384" width="0" style="41" hidden="1"/>
  </cols>
  <sheetData>
    <row r="1" spans="1:52" ht="28.5" thickBot="1" x14ac:dyDescent="0.7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52" ht="17.25" customHeight="1" thickTop="1" thickBot="1" x14ac:dyDescent="0.7">
      <c r="A2" s="40"/>
      <c r="B2" s="42"/>
      <c r="C2" s="43"/>
      <c r="D2" s="43"/>
      <c r="E2" s="44"/>
      <c r="F2" s="40"/>
      <c r="G2" s="40"/>
      <c r="H2" s="40"/>
      <c r="I2" s="40"/>
      <c r="J2" s="40"/>
      <c r="K2" s="40"/>
      <c r="L2" s="40"/>
      <c r="M2" s="40"/>
      <c r="N2" s="40"/>
      <c r="AZ2" s="41" t="s">
        <v>183</v>
      </c>
    </row>
    <row r="3" spans="1:52" ht="56.25" customHeight="1" thickTop="1" thickBot="1" x14ac:dyDescent="0.7">
      <c r="A3" s="40"/>
      <c r="B3" s="45"/>
      <c r="C3" s="95" t="s">
        <v>184</v>
      </c>
      <c r="D3" s="96"/>
      <c r="E3" s="46"/>
      <c r="F3" s="40"/>
      <c r="G3" s="97" t="s">
        <v>185</v>
      </c>
      <c r="H3" s="98"/>
      <c r="I3" s="98"/>
      <c r="J3" s="98"/>
      <c r="K3" s="98"/>
      <c r="L3" s="98"/>
      <c r="M3" s="99"/>
      <c r="N3" s="40"/>
    </row>
    <row r="4" spans="1:52" s="52" customFormat="1" ht="32.25" thickTop="1" thickBot="1" x14ac:dyDescent="0.25">
      <c r="A4" s="47"/>
      <c r="B4" s="48"/>
      <c r="C4" s="49" t="s">
        <v>186</v>
      </c>
      <c r="D4" s="50" t="s">
        <v>217</v>
      </c>
      <c r="E4" s="51"/>
      <c r="F4" s="47"/>
      <c r="G4" s="100" t="s">
        <v>187</v>
      </c>
      <c r="H4" s="101"/>
      <c r="I4" s="101"/>
      <c r="J4" s="101"/>
      <c r="K4" s="101"/>
      <c r="L4" s="101"/>
      <c r="M4" s="102"/>
      <c r="N4" s="47"/>
    </row>
    <row r="5" spans="1:52" s="52" customFormat="1" ht="28.5" thickTop="1" x14ac:dyDescent="0.2">
      <c r="A5" s="47"/>
      <c r="B5" s="48"/>
      <c r="C5" s="53" t="s">
        <v>188</v>
      </c>
      <c r="D5" s="54" t="s">
        <v>218</v>
      </c>
      <c r="E5" s="51"/>
      <c r="F5" s="47"/>
      <c r="G5" s="103"/>
      <c r="H5" s="104"/>
      <c r="I5" s="104"/>
      <c r="J5" s="104"/>
      <c r="K5" s="104"/>
      <c r="L5" s="104"/>
      <c r="M5" s="105"/>
      <c r="N5" s="47"/>
    </row>
    <row r="6" spans="1:52" s="52" customFormat="1" x14ac:dyDescent="0.2">
      <c r="A6" s="47"/>
      <c r="B6" s="48"/>
      <c r="C6" s="55" t="s">
        <v>189</v>
      </c>
      <c r="D6" s="54" t="s">
        <v>190</v>
      </c>
      <c r="E6" s="51"/>
      <c r="F6" s="47"/>
      <c r="G6" s="103"/>
      <c r="H6" s="104"/>
      <c r="I6" s="104"/>
      <c r="J6" s="104"/>
      <c r="K6" s="104"/>
      <c r="L6" s="104"/>
      <c r="M6" s="105"/>
      <c r="N6" s="47"/>
    </row>
    <row r="7" spans="1:52" s="52" customFormat="1" x14ac:dyDescent="0.2">
      <c r="A7" s="47"/>
      <c r="B7" s="48"/>
      <c r="C7" s="53" t="s">
        <v>191</v>
      </c>
      <c r="D7" s="54" t="s">
        <v>219</v>
      </c>
      <c r="E7" s="51"/>
      <c r="F7" s="47"/>
      <c r="G7" s="89"/>
      <c r="H7" s="90"/>
      <c r="I7" s="90"/>
      <c r="J7" s="90"/>
      <c r="K7" s="90"/>
      <c r="L7" s="90"/>
      <c r="M7" s="91"/>
      <c r="N7" s="47"/>
    </row>
    <row r="8" spans="1:52" s="52" customFormat="1" ht="28.5" thickBot="1" x14ac:dyDescent="0.25">
      <c r="A8" s="47"/>
      <c r="B8" s="48"/>
      <c r="C8" s="56" t="s">
        <v>189</v>
      </c>
      <c r="D8" s="57" t="s">
        <v>192</v>
      </c>
      <c r="E8" s="51"/>
      <c r="F8" s="47"/>
      <c r="G8" s="58"/>
      <c r="H8" s="59"/>
      <c r="I8" s="59"/>
      <c r="J8" s="59"/>
      <c r="K8" s="59"/>
      <c r="L8" s="59"/>
      <c r="M8" s="60"/>
      <c r="N8" s="47"/>
    </row>
    <row r="9" spans="1:52" ht="29.25" thickTop="1" thickBot="1" x14ac:dyDescent="0.7">
      <c r="A9" s="40"/>
      <c r="B9" s="61"/>
      <c r="C9" s="62"/>
      <c r="D9" s="62"/>
      <c r="E9" s="63"/>
      <c r="F9" s="40"/>
      <c r="G9" s="89" t="s">
        <v>193</v>
      </c>
      <c r="H9" s="90"/>
      <c r="I9" s="90"/>
      <c r="J9" s="90"/>
      <c r="K9" s="90"/>
      <c r="L9" s="90"/>
      <c r="M9" s="91"/>
      <c r="N9" s="40"/>
    </row>
    <row r="10" spans="1:52" ht="29.25" thickTop="1" thickBot="1" x14ac:dyDescent="0.7">
      <c r="A10" s="40"/>
      <c r="B10" s="40"/>
      <c r="C10" s="64" t="s">
        <v>194</v>
      </c>
      <c r="D10" s="64"/>
      <c r="E10" s="40"/>
      <c r="F10" s="40"/>
      <c r="G10" s="92" t="s">
        <v>195</v>
      </c>
      <c r="H10" s="93"/>
      <c r="I10" s="93"/>
      <c r="J10" s="93"/>
      <c r="K10" s="93"/>
      <c r="L10" s="93"/>
      <c r="M10" s="94"/>
      <c r="N10" s="40"/>
    </row>
    <row r="11" spans="1:52" x14ac:dyDescent="0.65">
      <c r="A11" s="40"/>
      <c r="B11" s="40"/>
      <c r="C11" s="64" t="s">
        <v>196</v>
      </c>
      <c r="D11" s="64"/>
      <c r="E11" s="40"/>
      <c r="F11" s="40"/>
      <c r="G11" s="65"/>
      <c r="H11" s="65"/>
      <c r="I11" s="65"/>
      <c r="J11" s="65"/>
      <c r="K11" s="65"/>
      <c r="L11" s="65"/>
      <c r="M11" s="65"/>
      <c r="N11" s="40"/>
    </row>
    <row r="12" spans="1:52" x14ac:dyDescent="0.65">
      <c r="A12" s="40"/>
      <c r="B12" s="40"/>
      <c r="C12" s="64" t="s">
        <v>197</v>
      </c>
      <c r="D12" s="66"/>
      <c r="E12" s="40"/>
      <c r="F12" s="40"/>
      <c r="G12" s="40"/>
      <c r="H12" s="40"/>
      <c r="I12" s="40"/>
      <c r="J12" s="40"/>
      <c r="K12" s="40"/>
      <c r="L12" s="40"/>
      <c r="M12" s="40"/>
      <c r="N12" s="40"/>
    </row>
  </sheetData>
  <mergeCells count="8">
    <mergeCell ref="G9:M9"/>
    <mergeCell ref="G10:M10"/>
    <mergeCell ref="C3:D3"/>
    <mergeCell ref="G3:M3"/>
    <mergeCell ref="G4:M4"/>
    <mergeCell ref="G5:M5"/>
    <mergeCell ref="G6:M6"/>
    <mergeCell ref="G7:M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35"/>
  <sheetViews>
    <sheetView view="pageBreakPreview" zoomScale="60" zoomScaleNormal="85" workbookViewId="0">
      <selection activeCell="B10" sqref="B10:B29"/>
    </sheetView>
  </sheetViews>
  <sheetFormatPr defaultColWidth="9" defaultRowHeight="24" x14ac:dyDescent="0.55000000000000004"/>
  <cols>
    <col min="1" max="1" width="3.625" style="1" customWidth="1"/>
    <col min="2" max="2" width="27.875" style="1" customWidth="1"/>
    <col min="3" max="3" width="9" style="1" customWidth="1"/>
    <col min="4" max="4" width="10.25" style="1" customWidth="1"/>
    <col min="5" max="6" width="10.75" style="1" customWidth="1"/>
    <col min="7" max="7" width="8.625" style="1" customWidth="1"/>
    <col min="8" max="8" width="11.8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100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101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09.5" customHeight="1" x14ac:dyDescent="0.55000000000000004">
      <c r="A9" s="11" t="s">
        <v>3</v>
      </c>
      <c r="B9" s="11" t="s">
        <v>4</v>
      </c>
      <c r="C9" s="12" t="s">
        <v>102</v>
      </c>
      <c r="D9" s="12" t="s">
        <v>103</v>
      </c>
      <c r="E9" s="12" t="s">
        <v>104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4.45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5" fitToHeight="0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5"/>
  <sheetViews>
    <sheetView view="pageBreakPreview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4.5" style="1" customWidth="1"/>
    <col min="2" max="2" width="29.375" style="1" customWidth="1"/>
    <col min="3" max="3" width="7.875" style="1" customWidth="1"/>
    <col min="4" max="5" width="8.25" style="1" customWidth="1"/>
    <col min="6" max="6" width="11.75" style="1" customWidth="1"/>
    <col min="7" max="7" width="10.125" style="1" customWidth="1"/>
    <col min="8" max="8" width="13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105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106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107</v>
      </c>
      <c r="D9" s="12" t="s">
        <v>108</v>
      </c>
      <c r="E9" s="12" t="s">
        <v>109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6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6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6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3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E31" si="6">AVERAGE(D10:D29)</f>
        <v>3</v>
      </c>
      <c r="E31" s="15">
        <f t="shared" si="6"/>
        <v>3</v>
      </c>
      <c r="F31" s="16">
        <f t="shared" ref="F31:G31" si="7">AVERAGE(F10:F29)</f>
        <v>0.45</v>
      </c>
      <c r="G31" s="16">
        <f t="shared" si="7"/>
        <v>5</v>
      </c>
      <c r="H31" s="22" t="str">
        <f t="shared" si="2"/>
        <v>กำลังพัฒนา</v>
      </c>
    </row>
    <row r="32" spans="1:8" ht="13.9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5"/>
  <sheetViews>
    <sheetView view="pageBreakPreview" topLeftCell="A7" zoomScale="60" zoomScaleNormal="85" workbookViewId="0">
      <selection activeCell="B10" sqref="B10:B29"/>
    </sheetView>
  </sheetViews>
  <sheetFormatPr defaultColWidth="9" defaultRowHeight="24" x14ac:dyDescent="0.55000000000000004"/>
  <cols>
    <col min="1" max="1" width="3.375" style="1" customWidth="1"/>
    <col min="2" max="2" width="25" style="1" customWidth="1"/>
    <col min="3" max="5" width="6.875" style="1" customWidth="1"/>
    <col min="6" max="6" width="10" style="1" customWidth="1"/>
    <col min="7" max="7" width="7.25" style="1" customWidth="1"/>
    <col min="8" max="8" width="9.25" style="1" customWidth="1"/>
    <col min="9" max="9" width="8.25" style="1" customWidth="1"/>
    <col min="10" max="10" width="10.875" style="1" customWidth="1"/>
    <col min="11" max="16384" width="9" style="1"/>
  </cols>
  <sheetData>
    <row r="1" spans="1:12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114"/>
      <c r="K1" s="3"/>
      <c r="L1" s="3"/>
    </row>
    <row r="2" spans="1:12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114"/>
      <c r="K2" s="3"/>
      <c r="L2" s="3"/>
    </row>
    <row r="3" spans="1:12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5"/>
      <c r="L3" s="5"/>
    </row>
    <row r="4" spans="1:12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117"/>
      <c r="I4" s="117"/>
      <c r="J4" s="117"/>
      <c r="K4" s="6"/>
      <c r="L4" s="6"/>
    </row>
    <row r="5" spans="1:12" ht="39.75" customHeight="1" x14ac:dyDescent="0.55000000000000004">
      <c r="A5" s="118" t="s">
        <v>110</v>
      </c>
      <c r="B5" s="118"/>
      <c r="C5" s="118"/>
      <c r="D5" s="118"/>
      <c r="E5" s="118"/>
      <c r="F5" s="118"/>
      <c r="G5" s="118"/>
      <c r="H5" s="118"/>
      <c r="I5" s="118"/>
      <c r="J5" s="118"/>
      <c r="K5" s="6"/>
      <c r="L5" s="6"/>
    </row>
    <row r="6" spans="1:12" ht="2.25" customHeight="1" x14ac:dyDescent="0.55000000000000004"/>
    <row r="7" spans="1:12" ht="21" customHeight="1" x14ac:dyDescent="0.55000000000000004">
      <c r="A7" s="115" t="s">
        <v>111</v>
      </c>
      <c r="B7" s="115"/>
      <c r="C7" s="115"/>
      <c r="D7" s="115"/>
      <c r="E7" s="115"/>
      <c r="F7" s="115"/>
      <c r="G7" s="115"/>
      <c r="H7" s="115"/>
      <c r="I7" s="115"/>
      <c r="J7" s="115"/>
      <c r="K7" s="5"/>
      <c r="L7" s="5"/>
    </row>
    <row r="8" spans="1:12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116.25" customHeight="1" x14ac:dyDescent="0.55000000000000004">
      <c r="A9" s="23" t="s">
        <v>3</v>
      </c>
      <c r="B9" s="23" t="s">
        <v>4</v>
      </c>
      <c r="C9" s="12" t="s">
        <v>117</v>
      </c>
      <c r="D9" s="12" t="s">
        <v>112</v>
      </c>
      <c r="E9" s="12" t="s">
        <v>113</v>
      </c>
      <c r="F9" s="12" t="s">
        <v>114</v>
      </c>
      <c r="G9" s="12" t="s">
        <v>115</v>
      </c>
      <c r="H9" s="24" t="s">
        <v>116</v>
      </c>
      <c r="I9" s="24" t="s">
        <v>19</v>
      </c>
      <c r="J9" s="23" t="s">
        <v>7</v>
      </c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2</v>
      </c>
      <c r="G10" s="7">
        <v>2</v>
      </c>
      <c r="H10" s="7">
        <f>SUM(C10:G10)</f>
        <v>13</v>
      </c>
      <c r="I10" s="9">
        <f>SUM(H10*100)/15</f>
        <v>86.666666666666671</v>
      </c>
      <c r="J10" s="10" t="str">
        <f>IF(I10&gt;=90,"ยอดเยี่ยม",IF(I10&gt;=80,"ดีเลิศ",IF(I10&gt;=70,"ดี",IF(I10&gt;=60,"ปานกลาง",IF(I10&lt;60,"กำลังพัฒนา")))))</f>
        <v>ดีเลิศ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7"/>
      <c r="H11" s="35">
        <f t="shared" ref="H11:H29" si="0">SUM(C11:G11)</f>
        <v>0</v>
      </c>
      <c r="I11" s="34">
        <f t="shared" ref="I11:I29" si="1">SUM(H11*100)/15</f>
        <v>0</v>
      </c>
      <c r="J11" s="10" t="str">
        <f t="shared" ref="J11:J31" si="2">IF(I11&gt;=90,"ยอดเยี่ยม",IF(I11&gt;=80,"ดีเลิศ",IF(I11&gt;=70,"ดี",IF(I11&gt;=60,"ปานกลาง",IF(I11&lt;60,"กำลังพัฒนา")))))</f>
        <v>กำลังพัฒนา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7"/>
      <c r="H12" s="35">
        <f t="shared" si="0"/>
        <v>0</v>
      </c>
      <c r="I12" s="34">
        <f t="shared" si="1"/>
        <v>0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7"/>
      <c r="H13" s="35">
        <f t="shared" si="0"/>
        <v>0</v>
      </c>
      <c r="I13" s="34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7"/>
      <c r="H14" s="35">
        <f t="shared" si="0"/>
        <v>0</v>
      </c>
      <c r="I14" s="34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7"/>
      <c r="H15" s="35">
        <f t="shared" si="0"/>
        <v>0</v>
      </c>
      <c r="I15" s="34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7"/>
      <c r="H16" s="35">
        <f t="shared" si="0"/>
        <v>0</v>
      </c>
      <c r="I16" s="34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7"/>
      <c r="H17" s="35">
        <f t="shared" si="0"/>
        <v>0</v>
      </c>
      <c r="I17" s="34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7"/>
      <c r="H18" s="35">
        <f t="shared" si="0"/>
        <v>0</v>
      </c>
      <c r="I18" s="34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7"/>
      <c r="H19" s="35">
        <f t="shared" si="0"/>
        <v>0</v>
      </c>
      <c r="I19" s="34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7"/>
      <c r="H20" s="35">
        <f t="shared" si="0"/>
        <v>0</v>
      </c>
      <c r="I20" s="34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7"/>
      <c r="H21" s="35">
        <f t="shared" si="0"/>
        <v>0</v>
      </c>
      <c r="I21" s="34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7"/>
      <c r="H22" s="35">
        <f t="shared" si="0"/>
        <v>0</v>
      </c>
      <c r="I22" s="34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7"/>
      <c r="H23" s="35">
        <f t="shared" si="0"/>
        <v>0</v>
      </c>
      <c r="I23" s="34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7"/>
      <c r="H24" s="35">
        <f t="shared" si="0"/>
        <v>0</v>
      </c>
      <c r="I24" s="34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7"/>
      <c r="H25" s="35">
        <f t="shared" si="0"/>
        <v>0</v>
      </c>
      <c r="I25" s="34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8"/>
      <c r="H26" s="35">
        <f t="shared" si="0"/>
        <v>0</v>
      </c>
      <c r="I26" s="34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8"/>
      <c r="H27" s="35">
        <f t="shared" si="0"/>
        <v>0</v>
      </c>
      <c r="I27" s="34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8"/>
      <c r="H28" s="35">
        <f t="shared" si="0"/>
        <v>0</v>
      </c>
      <c r="I28" s="34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8"/>
      <c r="H29" s="35">
        <f t="shared" si="0"/>
        <v>0</v>
      </c>
      <c r="I29" s="34">
        <f t="shared" si="1"/>
        <v>0</v>
      </c>
      <c r="J29" s="10" t="str">
        <f t="shared" si="2"/>
        <v>กำลังพัฒนา</v>
      </c>
    </row>
    <row r="30" spans="1:10" ht="19.5" customHeight="1" x14ac:dyDescent="0.55000000000000004">
      <c r="A30" s="112" t="s">
        <v>9</v>
      </c>
      <c r="B30" s="113"/>
      <c r="C30" s="14">
        <f t="shared" ref="C30:I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2</v>
      </c>
      <c r="G30" s="14">
        <f t="shared" si="3"/>
        <v>2</v>
      </c>
      <c r="H30" s="14">
        <f t="shared" si="3"/>
        <v>13</v>
      </c>
      <c r="I30" s="16">
        <f t="shared" si="3"/>
        <v>86.666666666666671</v>
      </c>
      <c r="J30" s="17"/>
    </row>
    <row r="31" spans="1:10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5">
        <f t="shared" si="4"/>
        <v>2</v>
      </c>
      <c r="G31" s="15">
        <f t="shared" si="4"/>
        <v>2</v>
      </c>
      <c r="H31" s="16">
        <f t="shared" ref="H31:I31" si="5">AVERAGE(H10:H29)</f>
        <v>0.65</v>
      </c>
      <c r="I31" s="16">
        <f t="shared" si="5"/>
        <v>4.3333333333333339</v>
      </c>
      <c r="J31" s="22" t="str">
        <f t="shared" si="2"/>
        <v>กำลังพัฒนา</v>
      </c>
    </row>
    <row r="32" spans="1:10" ht="10.15" customHeight="1" x14ac:dyDescent="0.55000000000000004"/>
    <row r="33" spans="2:8" x14ac:dyDescent="0.55000000000000004">
      <c r="B33" s="67" t="s">
        <v>199</v>
      </c>
      <c r="F33" s="111" t="s">
        <v>199</v>
      </c>
      <c r="G33" s="111"/>
      <c r="H33" s="111"/>
    </row>
    <row r="34" spans="2:8" x14ac:dyDescent="0.55000000000000004">
      <c r="B34" s="67" t="str">
        <f>ข้อมูลพื้นฐาน!D5</f>
        <v>(นางภัทรจิดาภา  กินนารี)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7" t="s">
        <v>190</v>
      </c>
      <c r="F35" s="111" t="s">
        <v>192</v>
      </c>
      <c r="G35" s="111"/>
      <c r="H35" s="111"/>
    </row>
  </sheetData>
  <mergeCells count="11">
    <mergeCell ref="F33:H33"/>
    <mergeCell ref="F34:H34"/>
    <mergeCell ref="F35:H35"/>
    <mergeCell ref="A31:B31"/>
    <mergeCell ref="A1:J1"/>
    <mergeCell ref="A3:J3"/>
    <mergeCell ref="A4:J4"/>
    <mergeCell ref="A5:J5"/>
    <mergeCell ref="A7:J7"/>
    <mergeCell ref="A30:B30"/>
    <mergeCell ref="A2:J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35"/>
  <sheetViews>
    <sheetView view="pageBreakPreview" zoomScale="60" zoomScaleNormal="100" workbookViewId="0">
      <selection activeCell="N15" sqref="N15"/>
    </sheetView>
  </sheetViews>
  <sheetFormatPr defaultColWidth="9" defaultRowHeight="24" x14ac:dyDescent="0.55000000000000004"/>
  <cols>
    <col min="1" max="1" width="4.5" style="1" customWidth="1"/>
    <col min="2" max="2" width="28.25" style="1" customWidth="1"/>
    <col min="3" max="3" width="10.5" style="1" customWidth="1"/>
    <col min="4" max="4" width="10.25" style="1" customWidth="1"/>
    <col min="5" max="5" width="6.875" style="1" customWidth="1"/>
    <col min="6" max="6" width="11.75" style="1" customWidth="1"/>
    <col min="7" max="7" width="8.75" style="1" customWidth="1"/>
    <col min="8" max="8" width="12.3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118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119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120</v>
      </c>
      <c r="D9" s="12" t="s">
        <v>121</v>
      </c>
      <c r="E9" s="12" t="s">
        <v>122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4">
        <f t="shared" ref="F11:F28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4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4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4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4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4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4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4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4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4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4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4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4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4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4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4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4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4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4">
        <f>SUM(C29:E29)</f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>SUM(C10:C29)</f>
        <v>3</v>
      </c>
      <c r="D30" s="14">
        <f t="shared" ref="D30:G30" si="3">SUM(D10:D29)</f>
        <v>3</v>
      </c>
      <c r="E30" s="14">
        <f t="shared" si="3"/>
        <v>3</v>
      </c>
      <c r="F30" s="14">
        <f>SUM(F10:F29)</f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8" x14ac:dyDescent="0.55000000000000004">
      <c r="B33" s="67" t="s">
        <v>199</v>
      </c>
      <c r="F33" s="67" t="s">
        <v>199</v>
      </c>
      <c r="H33" s="6"/>
    </row>
    <row r="34" spans="2:8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  <c r="H34" s="6"/>
    </row>
    <row r="35" spans="2:8" x14ac:dyDescent="0.55000000000000004">
      <c r="B35" s="67" t="s">
        <v>190</v>
      </c>
      <c r="E35" s="111" t="s">
        <v>192</v>
      </c>
      <c r="F35" s="111"/>
      <c r="G35" s="111"/>
      <c r="H35" s="6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35"/>
  <sheetViews>
    <sheetView view="pageBreakPreview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3.75" style="1" customWidth="1"/>
    <col min="2" max="2" width="27.375" style="1" customWidth="1"/>
    <col min="3" max="3" width="10.5" style="1" customWidth="1"/>
    <col min="4" max="4" width="8.125" style="1" customWidth="1"/>
    <col min="5" max="5" width="10.375" style="1" customWidth="1"/>
    <col min="6" max="6" width="11.375" style="1" customWidth="1"/>
    <col min="7" max="7" width="9.25" style="1" customWidth="1"/>
    <col min="8" max="8" width="12.3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6" t="s">
        <v>95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123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124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125</v>
      </c>
      <c r="D9" s="12" t="s">
        <v>126</v>
      </c>
      <c r="E9" s="12" t="s">
        <v>127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6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6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6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3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AC2C-F1AD-4C85-B1BB-BA75ABF04C58}">
  <dimension ref="A1:F52"/>
  <sheetViews>
    <sheetView workbookViewId="0">
      <selection activeCell="A3" sqref="A3"/>
    </sheetView>
  </sheetViews>
  <sheetFormatPr defaultRowHeight="14.25" x14ac:dyDescent="0.2"/>
  <cols>
    <col min="1" max="1" width="56.375" customWidth="1"/>
    <col min="2" max="6" width="7" customWidth="1"/>
  </cols>
  <sheetData>
    <row r="1" spans="1:6" s="1" customFormat="1" ht="24" x14ac:dyDescent="0.55000000000000004">
      <c r="A1" s="114" t="s">
        <v>213</v>
      </c>
      <c r="B1" s="114"/>
      <c r="C1" s="114"/>
      <c r="D1" s="114"/>
      <c r="E1" s="114"/>
      <c r="F1" s="114"/>
    </row>
    <row r="2" spans="1:6" s="1" customFormat="1" ht="24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</row>
    <row r="3" spans="1:6" s="27" customFormat="1" ht="8.25" customHeight="1" x14ac:dyDescent="0.55000000000000004">
      <c r="A3" s="25"/>
    </row>
    <row r="4" spans="1:6" s="1" customFormat="1" ht="24" x14ac:dyDescent="0.55000000000000004">
      <c r="A4" s="75" t="s">
        <v>129</v>
      </c>
    </row>
    <row r="5" spans="1:6" s="1" customFormat="1" ht="5.25" customHeight="1" x14ac:dyDescent="0.55000000000000004"/>
    <row r="6" spans="1:6" s="1" customFormat="1" ht="16.5" customHeight="1" x14ac:dyDescent="0.55000000000000004">
      <c r="A6" s="122" t="s">
        <v>128</v>
      </c>
      <c r="B6" s="124" t="s">
        <v>7</v>
      </c>
      <c r="C6" s="124"/>
      <c r="D6" s="124"/>
      <c r="E6" s="124"/>
      <c r="F6" s="124"/>
    </row>
    <row r="7" spans="1:6" s="1" customFormat="1" ht="15.75" customHeight="1" x14ac:dyDescent="0.55000000000000004">
      <c r="A7" s="123"/>
      <c r="B7" s="29" t="s">
        <v>130</v>
      </c>
      <c r="C7" s="29" t="s">
        <v>131</v>
      </c>
      <c r="D7" s="29" t="s">
        <v>132</v>
      </c>
      <c r="E7" s="29" t="s">
        <v>133</v>
      </c>
      <c r="F7" s="29" t="s">
        <v>134</v>
      </c>
    </row>
    <row r="8" spans="1:6" s="1" customFormat="1" ht="18.75" customHeight="1" x14ac:dyDescent="0.55000000000000004">
      <c r="A8" s="125" t="s">
        <v>138</v>
      </c>
      <c r="B8" s="126"/>
      <c r="C8" s="126"/>
      <c r="D8" s="126"/>
      <c r="E8" s="126"/>
      <c r="F8" s="126"/>
    </row>
    <row r="9" spans="1:6" s="1" customFormat="1" ht="18.75" customHeight="1" x14ac:dyDescent="0.55000000000000004">
      <c r="A9" s="77" t="s">
        <v>153</v>
      </c>
      <c r="B9" s="78"/>
      <c r="C9" s="78">
        <v>4</v>
      </c>
      <c r="D9" s="78"/>
      <c r="E9" s="78"/>
      <c r="F9" s="78"/>
    </row>
    <row r="10" spans="1:6" s="1" customFormat="1" ht="36.75" customHeight="1" x14ac:dyDescent="0.55000000000000004">
      <c r="A10" s="79" t="s">
        <v>154</v>
      </c>
      <c r="B10" s="78"/>
      <c r="C10" s="78">
        <v>4</v>
      </c>
      <c r="D10" s="78"/>
      <c r="E10" s="78"/>
      <c r="F10" s="78"/>
    </row>
    <row r="11" spans="1:6" s="1" customFormat="1" ht="36.75" customHeight="1" x14ac:dyDescent="0.55000000000000004">
      <c r="A11" s="79" t="s">
        <v>155</v>
      </c>
      <c r="B11" s="78"/>
      <c r="C11" s="78"/>
      <c r="D11" s="78">
        <v>3</v>
      </c>
      <c r="E11" s="78"/>
      <c r="F11" s="78"/>
    </row>
    <row r="12" spans="1:6" s="1" customFormat="1" ht="18.75" customHeight="1" x14ac:dyDescent="0.55000000000000004">
      <c r="A12" s="77" t="s">
        <v>156</v>
      </c>
      <c r="B12" s="78"/>
      <c r="C12" s="78"/>
      <c r="D12" s="78">
        <v>3</v>
      </c>
      <c r="E12" s="78"/>
      <c r="F12" s="78"/>
    </row>
    <row r="13" spans="1:6" s="1" customFormat="1" ht="18.75" customHeight="1" x14ac:dyDescent="0.55000000000000004">
      <c r="A13" s="80" t="s">
        <v>9</v>
      </c>
      <c r="B13" s="119">
        <f>B9+B10+B11+B12+C9+C10+C11+C12+D9+D10+D11+D12+E9+E10+E11+E12+F9+F10+F11+F12</f>
        <v>14</v>
      </c>
      <c r="C13" s="120"/>
      <c r="D13" s="120"/>
      <c r="E13" s="120"/>
      <c r="F13" s="121"/>
    </row>
    <row r="14" spans="1:6" s="1" customFormat="1" ht="18.75" customHeight="1" x14ac:dyDescent="0.55000000000000004">
      <c r="A14" s="80" t="s">
        <v>214</v>
      </c>
      <c r="B14" s="127">
        <f>SUM((B13)*100)/20</f>
        <v>70</v>
      </c>
      <c r="C14" s="128"/>
      <c r="D14" s="128"/>
      <c r="E14" s="128"/>
      <c r="F14" s="129"/>
    </row>
    <row r="15" spans="1:6" s="1" customFormat="1" ht="18.75" customHeight="1" x14ac:dyDescent="0.55000000000000004">
      <c r="A15" s="80" t="s">
        <v>7</v>
      </c>
      <c r="B15" s="127" t="str">
        <f>IF(B14&gt;=90,"ยอดเยี่ยม",IF(B14&gt;=80,"ดีเลิศ",IF(B14&gt;=70,"ดี",IF(B14&gt;=60,"ปานกลาง",IF(B14&lt;60,"กำลังพัฒนา")))))</f>
        <v>ดี</v>
      </c>
      <c r="C15" s="128"/>
      <c r="D15" s="128"/>
      <c r="E15" s="128"/>
      <c r="F15" s="129"/>
    </row>
    <row r="16" spans="1:6" s="1" customFormat="1" ht="18.75" customHeight="1" x14ac:dyDescent="0.55000000000000004">
      <c r="A16" s="130" t="s">
        <v>139</v>
      </c>
      <c r="B16" s="131"/>
      <c r="C16" s="131"/>
      <c r="D16" s="131"/>
      <c r="E16" s="131"/>
      <c r="F16" s="132"/>
    </row>
    <row r="17" spans="1:6" s="1" customFormat="1" ht="18.75" customHeight="1" x14ac:dyDescent="0.55000000000000004">
      <c r="A17" s="33" t="s">
        <v>152</v>
      </c>
      <c r="B17" s="78"/>
      <c r="C17" s="78">
        <v>4</v>
      </c>
      <c r="D17" s="78"/>
      <c r="E17" s="78"/>
      <c r="F17" s="78"/>
    </row>
    <row r="18" spans="1:6" s="1" customFormat="1" ht="18.75" customHeight="1" x14ac:dyDescent="0.55000000000000004">
      <c r="A18" s="33" t="s">
        <v>135</v>
      </c>
      <c r="B18" s="78"/>
      <c r="C18" s="78">
        <v>4</v>
      </c>
      <c r="D18" s="78"/>
      <c r="E18" s="78"/>
      <c r="F18" s="78"/>
    </row>
    <row r="19" spans="1:6" s="1" customFormat="1" ht="18.75" customHeight="1" x14ac:dyDescent="0.55000000000000004">
      <c r="A19" s="80" t="s">
        <v>9</v>
      </c>
      <c r="B19" s="119">
        <f>B17+C17+D17+E17+F17+B18+C18+D18+E18+F18</f>
        <v>8</v>
      </c>
      <c r="C19" s="120"/>
      <c r="D19" s="120"/>
      <c r="E19" s="120"/>
      <c r="F19" s="121"/>
    </row>
    <row r="20" spans="1:6" s="1" customFormat="1" ht="18.75" customHeight="1" x14ac:dyDescent="0.55000000000000004">
      <c r="A20" s="80" t="s">
        <v>214</v>
      </c>
      <c r="B20" s="127">
        <f>SUM((B19)*100)/10</f>
        <v>80</v>
      </c>
      <c r="C20" s="128"/>
      <c r="D20" s="128"/>
      <c r="E20" s="128"/>
      <c r="F20" s="129"/>
    </row>
    <row r="21" spans="1:6" s="1" customFormat="1" ht="18.75" customHeight="1" x14ac:dyDescent="0.55000000000000004">
      <c r="A21" s="80" t="s">
        <v>7</v>
      </c>
      <c r="B21" s="127" t="str">
        <f>IF(B20&gt;=90,"ยอดเยี่ยม",IF(B20&gt;=80,"ดีเลิศ",IF(B20&gt;=70,"ดี",IF(B20&gt;=60,"ปานกลาง",IF(B20&lt;60,"กำลังพัฒนา")))))</f>
        <v>ดีเลิศ</v>
      </c>
      <c r="C21" s="128"/>
      <c r="D21" s="128"/>
      <c r="E21" s="128"/>
      <c r="F21" s="129"/>
    </row>
    <row r="22" spans="1:6" s="1" customFormat="1" ht="18.75" customHeight="1" x14ac:dyDescent="0.55000000000000004">
      <c r="A22" s="130" t="s">
        <v>140</v>
      </c>
      <c r="B22" s="131"/>
      <c r="C22" s="131"/>
      <c r="D22" s="131"/>
      <c r="E22" s="131"/>
      <c r="F22" s="132"/>
    </row>
    <row r="23" spans="1:6" s="1" customFormat="1" ht="18.75" customHeight="1" x14ac:dyDescent="0.55000000000000004">
      <c r="A23" s="33" t="s">
        <v>136</v>
      </c>
      <c r="B23" s="78"/>
      <c r="C23" s="78">
        <v>4</v>
      </c>
      <c r="D23" s="78"/>
      <c r="E23" s="78"/>
      <c r="F23" s="78"/>
    </row>
    <row r="24" spans="1:6" s="1" customFormat="1" ht="36.75" customHeight="1" x14ac:dyDescent="0.55000000000000004">
      <c r="A24" s="79" t="s">
        <v>142</v>
      </c>
      <c r="B24" s="78">
        <v>5</v>
      </c>
      <c r="C24" s="78"/>
      <c r="D24" s="78"/>
      <c r="E24" s="78"/>
      <c r="F24" s="78"/>
    </row>
    <row r="25" spans="1:6" s="1" customFormat="1" ht="18.75" customHeight="1" x14ac:dyDescent="0.55000000000000004">
      <c r="A25" s="33" t="s">
        <v>157</v>
      </c>
      <c r="B25" s="78">
        <v>5</v>
      </c>
      <c r="C25" s="78"/>
      <c r="D25" s="78"/>
      <c r="E25" s="78"/>
      <c r="F25" s="78"/>
    </row>
    <row r="26" spans="1:6" s="1" customFormat="1" ht="18.75" customHeight="1" x14ac:dyDescent="0.55000000000000004">
      <c r="A26" s="80" t="s">
        <v>9</v>
      </c>
      <c r="B26" s="119">
        <f>B23+B24+B25+C23+C24+C25+D23+D24+D25+E23+E24+E25+F23+F24+F25</f>
        <v>14</v>
      </c>
      <c r="C26" s="120"/>
      <c r="D26" s="120"/>
      <c r="E26" s="120"/>
      <c r="F26" s="121"/>
    </row>
    <row r="27" spans="1:6" s="1" customFormat="1" ht="18.75" customHeight="1" x14ac:dyDescent="0.55000000000000004">
      <c r="A27" s="80" t="s">
        <v>214</v>
      </c>
      <c r="B27" s="133">
        <f>SUM((B26:F26)*100)/15</f>
        <v>93.333333333333329</v>
      </c>
      <c r="C27" s="134"/>
      <c r="D27" s="134"/>
      <c r="E27" s="134"/>
      <c r="F27" s="135"/>
    </row>
    <row r="28" spans="1:6" s="1" customFormat="1" ht="18.75" customHeight="1" x14ac:dyDescent="0.55000000000000004">
      <c r="A28" s="80" t="s">
        <v>7</v>
      </c>
      <c r="B28" s="127" t="str">
        <f>IF(B27&gt;=90,"ยอดเยี่ยม",IF(B27&gt;=80,"ดีเลิศ",IF(B27&gt;=70,"ดี",IF(B27&gt;=60,"ปานกลาง",IF(B27&lt;60,"กำลังพัฒนา")))))</f>
        <v>ยอดเยี่ยม</v>
      </c>
      <c r="C28" s="128"/>
      <c r="D28" s="128"/>
      <c r="E28" s="128"/>
      <c r="F28" s="129"/>
    </row>
    <row r="29" spans="1:6" s="1" customFormat="1" ht="18.75" customHeight="1" x14ac:dyDescent="0.55000000000000004">
      <c r="A29" s="130" t="s">
        <v>141</v>
      </c>
      <c r="B29" s="131"/>
      <c r="C29" s="131"/>
      <c r="D29" s="131"/>
      <c r="E29" s="131"/>
      <c r="F29" s="132"/>
    </row>
    <row r="30" spans="1:6" s="1" customFormat="1" ht="18.75" customHeight="1" x14ac:dyDescent="0.55000000000000004">
      <c r="A30" s="33" t="s">
        <v>137</v>
      </c>
      <c r="B30" s="78">
        <v>5</v>
      </c>
      <c r="C30" s="78"/>
      <c r="D30" s="78"/>
      <c r="E30" s="78"/>
      <c r="F30" s="78"/>
    </row>
    <row r="31" spans="1:6" s="1" customFormat="1" ht="18.75" customHeight="1" x14ac:dyDescent="0.55000000000000004">
      <c r="A31" s="33" t="s">
        <v>158</v>
      </c>
      <c r="B31" s="78"/>
      <c r="C31" s="78">
        <v>4</v>
      </c>
      <c r="D31" s="78"/>
      <c r="E31" s="78"/>
      <c r="F31" s="78"/>
    </row>
    <row r="32" spans="1:6" s="1" customFormat="1" ht="18.75" customHeight="1" x14ac:dyDescent="0.55000000000000004">
      <c r="A32" s="33" t="s">
        <v>159</v>
      </c>
      <c r="B32" s="78">
        <v>5</v>
      </c>
      <c r="C32" s="78"/>
      <c r="D32" s="78"/>
      <c r="E32" s="78"/>
      <c r="F32" s="78"/>
    </row>
    <row r="33" spans="1:6" s="1" customFormat="1" ht="18.75" customHeight="1" x14ac:dyDescent="0.55000000000000004">
      <c r="A33" s="80" t="s">
        <v>9</v>
      </c>
      <c r="B33" s="119">
        <f>B30+B31+B32+C30+C31+C32+D30+D31+D32+E30+E31+E32+F30+F31+F32</f>
        <v>14</v>
      </c>
      <c r="C33" s="120"/>
      <c r="D33" s="120"/>
      <c r="E33" s="120"/>
      <c r="F33" s="121"/>
    </row>
    <row r="34" spans="1:6" s="1" customFormat="1" ht="18.75" customHeight="1" x14ac:dyDescent="0.55000000000000004">
      <c r="A34" s="80" t="s">
        <v>214</v>
      </c>
      <c r="B34" s="133">
        <f>SUM((B33)*100)/15</f>
        <v>93.333333333333329</v>
      </c>
      <c r="C34" s="134"/>
      <c r="D34" s="134"/>
      <c r="E34" s="134"/>
      <c r="F34" s="135"/>
    </row>
    <row r="35" spans="1:6" s="1" customFormat="1" ht="18.75" customHeight="1" x14ac:dyDescent="0.55000000000000004">
      <c r="A35" s="80" t="s">
        <v>7</v>
      </c>
      <c r="B35" s="127" t="str">
        <f>IF(B34&gt;=90,"ยอดเยี่ยม",IF(B34&gt;=80,"ดีเลิศ",IF(B34&gt;=70,"ดี",IF(B34&gt;=60,"ปานกลาง",IF(B34&lt;60,"กำลังพัฒนา")))))</f>
        <v>ยอดเยี่ยม</v>
      </c>
      <c r="C35" s="128"/>
      <c r="D35" s="128"/>
      <c r="E35" s="128"/>
      <c r="F35" s="129"/>
    </row>
    <row r="36" spans="1:6" s="28" customFormat="1" ht="18.75" customHeight="1" x14ac:dyDescent="0.55000000000000004">
      <c r="A36" s="131" t="s">
        <v>143</v>
      </c>
      <c r="B36" s="131"/>
      <c r="C36" s="131"/>
      <c r="D36" s="131"/>
      <c r="E36" s="131"/>
      <c r="F36" s="132"/>
    </row>
    <row r="37" spans="1:6" s="28" customFormat="1" ht="18.75" customHeight="1" x14ac:dyDescent="0.55000000000000004">
      <c r="A37" s="79" t="s">
        <v>144</v>
      </c>
      <c r="B37" s="81">
        <v>5</v>
      </c>
      <c r="C37" s="81"/>
      <c r="D37" s="81"/>
      <c r="E37" s="81"/>
      <c r="F37" s="81"/>
    </row>
    <row r="38" spans="1:6" s="28" customFormat="1" ht="18.75" customHeight="1" x14ac:dyDescent="0.55000000000000004">
      <c r="A38" s="79" t="s">
        <v>145</v>
      </c>
      <c r="B38" s="81">
        <v>5</v>
      </c>
      <c r="C38" s="81"/>
      <c r="D38" s="81"/>
      <c r="E38" s="81"/>
      <c r="F38" s="81"/>
    </row>
    <row r="39" spans="1:6" s="1" customFormat="1" ht="18.75" customHeight="1" x14ac:dyDescent="0.55000000000000004">
      <c r="A39" s="80" t="s">
        <v>9</v>
      </c>
      <c r="B39" s="119">
        <f>B37+C37+D37+E37+F37+B38+C38+D38+E38+F38</f>
        <v>10</v>
      </c>
      <c r="C39" s="120"/>
      <c r="D39" s="120"/>
      <c r="E39" s="120"/>
      <c r="F39" s="121"/>
    </row>
    <row r="40" spans="1:6" s="1" customFormat="1" ht="18.75" customHeight="1" x14ac:dyDescent="0.55000000000000004">
      <c r="A40" s="80" t="s">
        <v>214</v>
      </c>
      <c r="B40" s="133">
        <f>SUM((B39)*100)/10</f>
        <v>100</v>
      </c>
      <c r="C40" s="134"/>
      <c r="D40" s="134"/>
      <c r="E40" s="134"/>
      <c r="F40" s="135"/>
    </row>
    <row r="41" spans="1:6" s="1" customFormat="1" ht="18.75" customHeight="1" x14ac:dyDescent="0.55000000000000004">
      <c r="A41" s="80" t="s">
        <v>7</v>
      </c>
      <c r="B41" s="127" t="str">
        <f>IF(B40&gt;=90,"ยอดเยี่ยม",IF(B40&gt;=80,"ดีเลิศ",IF(B40&gt;=70,"ดี",IF(B40&gt;=60,"ปานกลาง",IF(B40&lt;60,"กำลังพัฒนา")))))</f>
        <v>ยอดเยี่ยม</v>
      </c>
      <c r="C41" s="128"/>
      <c r="D41" s="128"/>
      <c r="E41" s="128"/>
      <c r="F41" s="129"/>
    </row>
    <row r="42" spans="1:6" s="28" customFormat="1" ht="18.75" customHeight="1" x14ac:dyDescent="0.55000000000000004">
      <c r="A42" s="130" t="s">
        <v>146</v>
      </c>
      <c r="B42" s="131"/>
      <c r="C42" s="131"/>
      <c r="D42" s="131"/>
      <c r="E42" s="131"/>
      <c r="F42" s="132"/>
    </row>
    <row r="43" spans="1:6" s="28" customFormat="1" ht="36.75" customHeight="1" x14ac:dyDescent="0.55000000000000004">
      <c r="A43" s="79" t="s">
        <v>147</v>
      </c>
      <c r="B43" s="81">
        <v>5</v>
      </c>
      <c r="C43" s="81"/>
      <c r="D43" s="81"/>
      <c r="E43" s="81"/>
      <c r="F43" s="81"/>
    </row>
    <row r="44" spans="1:6" s="28" customFormat="1" ht="18.75" customHeight="1" x14ac:dyDescent="0.5">
      <c r="A44" s="82" t="s">
        <v>148</v>
      </c>
      <c r="B44" s="81"/>
      <c r="C44" s="81">
        <v>4</v>
      </c>
      <c r="D44" s="81"/>
      <c r="E44" s="81"/>
      <c r="F44" s="81"/>
    </row>
    <row r="45" spans="1:6" s="28" customFormat="1" ht="18.75" customHeight="1" x14ac:dyDescent="0.5">
      <c r="A45" s="82" t="s">
        <v>149</v>
      </c>
      <c r="B45" s="81"/>
      <c r="C45" s="81"/>
      <c r="D45" s="81">
        <v>3</v>
      </c>
      <c r="E45" s="81"/>
      <c r="F45" s="81"/>
    </row>
    <row r="46" spans="1:6" s="28" customFormat="1" ht="18.75" customHeight="1" x14ac:dyDescent="0.55000000000000004">
      <c r="A46" s="33" t="s">
        <v>150</v>
      </c>
      <c r="B46" s="81">
        <v>5</v>
      </c>
      <c r="C46" s="81"/>
      <c r="D46" s="81"/>
      <c r="E46" s="81"/>
      <c r="F46" s="81"/>
    </row>
    <row r="47" spans="1:6" s="28" customFormat="1" ht="23.25" x14ac:dyDescent="0.55000000000000004">
      <c r="A47" s="33" t="s">
        <v>151</v>
      </c>
      <c r="B47" s="81">
        <v>5</v>
      </c>
      <c r="C47" s="81"/>
      <c r="D47" s="81"/>
      <c r="E47" s="81"/>
      <c r="F47" s="81"/>
    </row>
    <row r="48" spans="1:6" s="1" customFormat="1" ht="18.75" customHeight="1" x14ac:dyDescent="0.55000000000000004">
      <c r="A48" s="80" t="s">
        <v>9</v>
      </c>
      <c r="B48" s="119">
        <f>B43+B44+B45+B46+C43+C44+C45+C46+D43+D44+D45+D46+E44+E43+E45+E46+F43+F44+F45+F46+B47+C47+D47+E47+F47</f>
        <v>22</v>
      </c>
      <c r="C48" s="120"/>
      <c r="D48" s="120"/>
      <c r="E48" s="120"/>
      <c r="F48" s="121"/>
    </row>
    <row r="49" spans="1:6" s="1" customFormat="1" ht="18.75" customHeight="1" x14ac:dyDescent="0.55000000000000004">
      <c r="A49" s="80" t="s">
        <v>214</v>
      </c>
      <c r="B49" s="133">
        <f>SUM((B48)*100)/25</f>
        <v>88</v>
      </c>
      <c r="C49" s="134"/>
      <c r="D49" s="134"/>
      <c r="E49" s="134"/>
      <c r="F49" s="135"/>
    </row>
    <row r="50" spans="1:6" s="1" customFormat="1" ht="18.75" customHeight="1" x14ac:dyDescent="0.55000000000000004">
      <c r="A50" s="80" t="s">
        <v>7</v>
      </c>
      <c r="B50" s="127" t="str">
        <f>IF(B49&gt;=90,"ยอดเยี่ยม",IF(B49&gt;=80,"ดีเลิศ",IF(B49&gt;=70,"ดี",IF(B49&gt;=60,"ปานกลาง",IF(B49&lt;60,"กำลังพัฒนา")))))</f>
        <v>ดีเลิศ</v>
      </c>
      <c r="C50" s="128"/>
      <c r="D50" s="128"/>
      <c r="E50" s="128"/>
      <c r="F50" s="129"/>
    </row>
    <row r="51" spans="1:6" s="1" customFormat="1" ht="18.75" customHeight="1" x14ac:dyDescent="0.55000000000000004">
      <c r="A51" s="83" t="s">
        <v>215</v>
      </c>
      <c r="B51" s="139">
        <f>SUM(B14+B20+B27+B34+B40+B49)/6</f>
        <v>87.444444444444443</v>
      </c>
      <c r="C51" s="140"/>
      <c r="D51" s="140"/>
      <c r="E51" s="140"/>
      <c r="F51" s="141"/>
    </row>
    <row r="52" spans="1:6" s="1" customFormat="1" ht="24.75" customHeight="1" x14ac:dyDescent="0.55000000000000004">
      <c r="A52" s="84" t="s">
        <v>7</v>
      </c>
      <c r="B52" s="136" t="str">
        <f>IF(B51&gt;=90,"ยอดเยี่ยม",IF(B51&gt;=80,"ดีเลิศ",IF(B51&gt;=70,"ดี",IF(B51&gt;=60,"ปานกลาง",IF(B51&lt;60,"กำลังพัฒนา")))))</f>
        <v>ดีเลิศ</v>
      </c>
      <c r="C52" s="137"/>
      <c r="D52" s="137"/>
      <c r="E52" s="137"/>
      <c r="F52" s="138"/>
    </row>
  </sheetData>
  <mergeCells count="30">
    <mergeCell ref="B52:F52"/>
    <mergeCell ref="B34:F34"/>
    <mergeCell ref="B35:F35"/>
    <mergeCell ref="A36:F36"/>
    <mergeCell ref="B39:F39"/>
    <mergeCell ref="B40:F40"/>
    <mergeCell ref="B41:F41"/>
    <mergeCell ref="A42:F42"/>
    <mergeCell ref="B48:F48"/>
    <mergeCell ref="B49:F49"/>
    <mergeCell ref="B50:F50"/>
    <mergeCell ref="B51:F51"/>
    <mergeCell ref="B33:F33"/>
    <mergeCell ref="B14:F14"/>
    <mergeCell ref="B15:F15"/>
    <mergeCell ref="A16:F16"/>
    <mergeCell ref="B19:F19"/>
    <mergeCell ref="B20:F20"/>
    <mergeCell ref="B21:F21"/>
    <mergeCell ref="A22:F22"/>
    <mergeCell ref="B26:F26"/>
    <mergeCell ref="B27:F27"/>
    <mergeCell ref="B28:F28"/>
    <mergeCell ref="A29:F29"/>
    <mergeCell ref="B13:F13"/>
    <mergeCell ref="A1:F1"/>
    <mergeCell ref="A2:F2"/>
    <mergeCell ref="A6:A7"/>
    <mergeCell ref="B6:F6"/>
    <mergeCell ref="A8:F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B869-C7F9-4354-9EC7-AB31A9AE40D4}">
  <dimension ref="A1:I42"/>
  <sheetViews>
    <sheetView topLeftCell="A7" workbookViewId="0">
      <selection activeCell="G17" sqref="G17"/>
    </sheetView>
  </sheetViews>
  <sheetFormatPr defaultColWidth="9" defaultRowHeight="24" x14ac:dyDescent="0.55000000000000004"/>
  <cols>
    <col min="1" max="1" width="52.25" style="1" customWidth="1"/>
    <col min="2" max="6" width="7.125" style="1" customWidth="1"/>
    <col min="7" max="7" width="11.75" style="1" customWidth="1"/>
    <col min="8" max="16384" width="9" style="1"/>
  </cols>
  <sheetData>
    <row r="1" spans="1:9" x14ac:dyDescent="0.55000000000000004">
      <c r="A1" s="114" t="s">
        <v>198</v>
      </c>
      <c r="B1" s="114"/>
      <c r="C1" s="114"/>
      <c r="D1" s="114"/>
      <c r="E1" s="114"/>
      <c r="F1" s="114"/>
      <c r="G1" s="25"/>
      <c r="H1" s="25"/>
      <c r="I1" s="3"/>
    </row>
    <row r="2" spans="1:9" s="27" customForma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25"/>
      <c r="H2" s="25"/>
      <c r="I2" s="26"/>
    </row>
    <row r="3" spans="1:9" s="27" customFormat="1" ht="9" customHeight="1" x14ac:dyDescent="0.55000000000000004">
      <c r="A3" s="25"/>
      <c r="B3" s="25"/>
      <c r="C3" s="25"/>
      <c r="D3" s="25"/>
      <c r="E3" s="25"/>
      <c r="F3" s="25"/>
      <c r="G3" s="25"/>
      <c r="H3" s="25"/>
      <c r="I3" s="26"/>
    </row>
    <row r="4" spans="1:9" x14ac:dyDescent="0.55000000000000004">
      <c r="A4" s="116" t="s">
        <v>160</v>
      </c>
      <c r="B4" s="116"/>
      <c r="C4" s="116"/>
      <c r="D4" s="116"/>
      <c r="E4" s="116"/>
      <c r="F4" s="116"/>
      <c r="G4" s="116"/>
      <c r="H4" s="116"/>
      <c r="I4" s="5"/>
    </row>
    <row r="5" spans="1:9" ht="6.75" customHeight="1" x14ac:dyDescent="0.55000000000000004"/>
    <row r="6" spans="1:9" x14ac:dyDescent="0.55000000000000004">
      <c r="A6" s="122" t="s">
        <v>128</v>
      </c>
      <c r="B6" s="142" t="s">
        <v>7</v>
      </c>
      <c r="C6" s="142"/>
      <c r="D6" s="142"/>
      <c r="E6" s="142"/>
      <c r="F6" s="142"/>
    </row>
    <row r="7" spans="1:9" x14ac:dyDescent="0.55000000000000004">
      <c r="A7" s="123"/>
      <c r="B7" s="29" t="s">
        <v>130</v>
      </c>
      <c r="C7" s="29" t="s">
        <v>131</v>
      </c>
      <c r="D7" s="29" t="s">
        <v>132</v>
      </c>
      <c r="E7" s="29" t="s">
        <v>133</v>
      </c>
      <c r="F7" s="29" t="s">
        <v>134</v>
      </c>
    </row>
    <row r="8" spans="1:9" x14ac:dyDescent="0.55000000000000004">
      <c r="A8" s="130" t="s">
        <v>161</v>
      </c>
      <c r="B8" s="131"/>
      <c r="C8" s="131"/>
      <c r="D8" s="131"/>
      <c r="E8" s="131"/>
      <c r="F8" s="132"/>
    </row>
    <row r="9" spans="1:9" x14ac:dyDescent="0.55000000000000004">
      <c r="A9" s="30" t="s">
        <v>165</v>
      </c>
      <c r="B9" s="31">
        <v>5</v>
      </c>
      <c r="C9" s="31"/>
      <c r="D9" s="31"/>
      <c r="E9" s="31"/>
      <c r="F9" s="31"/>
    </row>
    <row r="10" spans="1:9" ht="46.5" x14ac:dyDescent="0.55000000000000004">
      <c r="A10" s="32" t="s">
        <v>164</v>
      </c>
      <c r="B10" s="31"/>
      <c r="C10" s="31">
        <v>4</v>
      </c>
      <c r="D10" s="31"/>
      <c r="E10" s="31"/>
      <c r="F10" s="31"/>
    </row>
    <row r="11" spans="1:9" ht="46.5" x14ac:dyDescent="0.55000000000000004">
      <c r="A11" s="32" t="s">
        <v>163</v>
      </c>
      <c r="B11" s="31">
        <v>5</v>
      </c>
      <c r="C11" s="31"/>
      <c r="D11" s="31"/>
      <c r="E11" s="31"/>
      <c r="F11" s="31"/>
    </row>
    <row r="12" spans="1:9" x14ac:dyDescent="0.55000000000000004">
      <c r="A12" s="30" t="s">
        <v>162</v>
      </c>
      <c r="B12" s="31">
        <v>5</v>
      </c>
      <c r="C12" s="31"/>
      <c r="D12" s="31"/>
      <c r="E12" s="31"/>
      <c r="F12" s="31"/>
    </row>
    <row r="13" spans="1:9" ht="18.75" customHeight="1" x14ac:dyDescent="0.55000000000000004">
      <c r="A13" s="80" t="s">
        <v>9</v>
      </c>
      <c r="B13" s="119">
        <f>B9+B10+B11+B12+C9+C10+C11+C12+D9+D10+D11+D12+E9+E10+E11+E12+F9+F10+F11+F12</f>
        <v>19</v>
      </c>
      <c r="C13" s="120"/>
      <c r="D13" s="120"/>
      <c r="E13" s="120"/>
      <c r="F13" s="121"/>
    </row>
    <row r="14" spans="1:9" ht="18.75" customHeight="1" x14ac:dyDescent="0.55000000000000004">
      <c r="A14" s="80" t="s">
        <v>214</v>
      </c>
      <c r="B14" s="127">
        <f>SUM((B13)*100)/20</f>
        <v>95</v>
      </c>
      <c r="C14" s="128"/>
      <c r="D14" s="128"/>
      <c r="E14" s="128"/>
      <c r="F14" s="129"/>
    </row>
    <row r="15" spans="1:9" ht="18.75" customHeight="1" x14ac:dyDescent="0.55000000000000004">
      <c r="A15" s="80" t="s">
        <v>7</v>
      </c>
      <c r="B15" s="127" t="str">
        <f>IF(B14&gt;=90,"ยอดเยี่ยม",IF(B14&gt;=80,"ดีเลิศ",IF(B14&gt;=70,"ดี",IF(B14&gt;=60,"ปานกลาง",IF(B14&lt;60,"กำลังพัฒนา")))))</f>
        <v>ยอดเยี่ยม</v>
      </c>
      <c r="C15" s="128"/>
      <c r="D15" s="128"/>
      <c r="E15" s="128"/>
      <c r="F15" s="129"/>
    </row>
    <row r="16" spans="1:9" x14ac:dyDescent="0.55000000000000004">
      <c r="A16" s="130" t="s">
        <v>166</v>
      </c>
      <c r="B16" s="131"/>
      <c r="C16" s="131"/>
      <c r="D16" s="131"/>
      <c r="E16" s="131"/>
      <c r="F16" s="132"/>
    </row>
    <row r="17" spans="1:6" x14ac:dyDescent="0.55000000000000004">
      <c r="A17" s="8" t="s">
        <v>167</v>
      </c>
      <c r="B17" s="31">
        <v>5</v>
      </c>
      <c r="C17" s="31"/>
      <c r="D17" s="31"/>
      <c r="E17" s="31"/>
      <c r="F17" s="31"/>
    </row>
    <row r="18" spans="1:6" ht="46.5" x14ac:dyDescent="0.55000000000000004">
      <c r="A18" s="32" t="s">
        <v>168</v>
      </c>
      <c r="B18" s="31"/>
      <c r="C18" s="31"/>
      <c r="D18" s="31">
        <v>3</v>
      </c>
      <c r="E18" s="31"/>
      <c r="F18" s="31"/>
    </row>
    <row r="19" spans="1:6" x14ac:dyDescent="0.55000000000000004">
      <c r="A19" s="32" t="s">
        <v>169</v>
      </c>
      <c r="B19" s="31">
        <v>5</v>
      </c>
      <c r="C19" s="31"/>
      <c r="D19" s="31"/>
      <c r="E19" s="31"/>
      <c r="F19" s="31"/>
    </row>
    <row r="20" spans="1:6" ht="46.5" x14ac:dyDescent="0.55000000000000004">
      <c r="A20" s="32" t="s">
        <v>170</v>
      </c>
      <c r="B20" s="31">
        <v>5</v>
      </c>
      <c r="C20" s="31"/>
      <c r="D20" s="31"/>
      <c r="E20" s="31"/>
      <c r="F20" s="31"/>
    </row>
    <row r="21" spans="1:6" ht="18.75" customHeight="1" x14ac:dyDescent="0.55000000000000004">
      <c r="A21" s="80" t="s">
        <v>9</v>
      </c>
      <c r="B21" s="119">
        <f>B17+B18+B19+B20+C17+C18+C19+C20+D17+D18+D19+D20+E17+E18+E19+E20+F17+F18+F19+F20</f>
        <v>18</v>
      </c>
      <c r="C21" s="120"/>
      <c r="D21" s="120"/>
      <c r="E21" s="120"/>
      <c r="F21" s="121"/>
    </row>
    <row r="22" spans="1:6" ht="18.75" customHeight="1" x14ac:dyDescent="0.55000000000000004">
      <c r="A22" s="80" t="s">
        <v>214</v>
      </c>
      <c r="B22" s="127">
        <f>SUM((B21)*100)/20</f>
        <v>90</v>
      </c>
      <c r="C22" s="128"/>
      <c r="D22" s="128"/>
      <c r="E22" s="128"/>
      <c r="F22" s="129"/>
    </row>
    <row r="23" spans="1:6" ht="18.75" customHeight="1" x14ac:dyDescent="0.55000000000000004">
      <c r="A23" s="80" t="s">
        <v>7</v>
      </c>
      <c r="B23" s="127" t="str">
        <f>IF(B22&gt;=90,"ยอดเยี่ยม",IF(B22&gt;=80,"ดีเลิศ",IF(B22&gt;=70,"ดี",IF(B22&gt;=60,"ปานกลาง",IF(B22&lt;60,"กำลังพัฒนา")))))</f>
        <v>ยอดเยี่ยม</v>
      </c>
      <c r="C23" s="128"/>
      <c r="D23" s="128"/>
      <c r="E23" s="128"/>
      <c r="F23" s="129"/>
    </row>
    <row r="24" spans="1:6" x14ac:dyDescent="0.55000000000000004">
      <c r="A24" s="143" t="s">
        <v>171</v>
      </c>
      <c r="B24" s="143"/>
      <c r="C24" s="143"/>
      <c r="D24" s="143"/>
      <c r="E24" s="143"/>
      <c r="F24" s="143"/>
    </row>
    <row r="25" spans="1:6" x14ac:dyDescent="0.55000000000000004">
      <c r="A25" s="33" t="s">
        <v>172</v>
      </c>
      <c r="B25" s="31">
        <v>5</v>
      </c>
      <c r="C25" s="31"/>
      <c r="D25" s="31"/>
      <c r="E25" s="31"/>
      <c r="F25" s="31"/>
    </row>
    <row r="26" spans="1:6" x14ac:dyDescent="0.55000000000000004">
      <c r="A26" s="33" t="s">
        <v>173</v>
      </c>
      <c r="B26" s="31"/>
      <c r="C26" s="31">
        <v>4</v>
      </c>
      <c r="D26" s="31"/>
      <c r="E26" s="31"/>
      <c r="F26" s="31"/>
    </row>
    <row r="27" spans="1:6" x14ac:dyDescent="0.55000000000000004">
      <c r="A27" s="33" t="s">
        <v>174</v>
      </c>
      <c r="B27" s="31"/>
      <c r="C27" s="31"/>
      <c r="D27" s="31">
        <v>3</v>
      </c>
      <c r="E27" s="31"/>
      <c r="F27" s="31"/>
    </row>
    <row r="28" spans="1:6" x14ac:dyDescent="0.55000000000000004">
      <c r="A28" s="33" t="s">
        <v>175</v>
      </c>
      <c r="B28" s="31">
        <v>5</v>
      </c>
      <c r="C28" s="31"/>
      <c r="D28" s="31"/>
      <c r="E28" s="31"/>
      <c r="F28" s="31"/>
    </row>
    <row r="29" spans="1:6" x14ac:dyDescent="0.55000000000000004">
      <c r="A29" s="33" t="s">
        <v>176</v>
      </c>
      <c r="B29" s="31">
        <v>5</v>
      </c>
      <c r="C29" s="31"/>
      <c r="D29" s="31"/>
      <c r="E29" s="31"/>
      <c r="F29" s="31"/>
    </row>
    <row r="30" spans="1:6" ht="18.75" customHeight="1" x14ac:dyDescent="0.55000000000000004">
      <c r="A30" s="80" t="s">
        <v>9</v>
      </c>
      <c r="B30" s="119">
        <f>B25+B26+B27+B28+C25+C26+C27+C28+D25+D26+D27+D28+E26+E25+E27+E28+F25+F26+F27+F28+B29+C29+D29+E29+F29</f>
        <v>22</v>
      </c>
      <c r="C30" s="120"/>
      <c r="D30" s="120"/>
      <c r="E30" s="120"/>
      <c r="F30" s="121"/>
    </row>
    <row r="31" spans="1:6" ht="18.75" customHeight="1" x14ac:dyDescent="0.55000000000000004">
      <c r="A31" s="80" t="s">
        <v>214</v>
      </c>
      <c r="B31" s="127">
        <f>SUM((B30)*100)/25</f>
        <v>88</v>
      </c>
      <c r="C31" s="128"/>
      <c r="D31" s="128"/>
      <c r="E31" s="128"/>
      <c r="F31" s="129"/>
    </row>
    <row r="32" spans="1:6" ht="18.75" customHeight="1" x14ac:dyDescent="0.55000000000000004">
      <c r="A32" s="80" t="s">
        <v>7</v>
      </c>
      <c r="B32" s="127" t="str">
        <f>IF(B31&gt;=90,"ยอดเยี่ยม",IF(B31&gt;=80,"ดีเลิศ",IF(B31&gt;=70,"ดี",IF(B31&gt;=60,"ปานกลาง",IF(B31&lt;60,"กำลังพัฒนา")))))</f>
        <v>ดีเลิศ</v>
      </c>
      <c r="C32" s="128"/>
      <c r="D32" s="128"/>
      <c r="E32" s="128"/>
      <c r="F32" s="129"/>
    </row>
    <row r="33" spans="1:6" x14ac:dyDescent="0.55000000000000004">
      <c r="A33" s="130" t="s">
        <v>177</v>
      </c>
      <c r="B33" s="131"/>
      <c r="C33" s="131"/>
      <c r="D33" s="131"/>
      <c r="E33" s="131"/>
      <c r="F33" s="132"/>
    </row>
    <row r="34" spans="1:6" ht="46.5" x14ac:dyDescent="0.55000000000000004">
      <c r="A34" s="32" t="s">
        <v>178</v>
      </c>
      <c r="B34" s="31">
        <v>5</v>
      </c>
      <c r="C34" s="31"/>
      <c r="D34" s="31"/>
      <c r="E34" s="31"/>
      <c r="F34" s="31"/>
    </row>
    <row r="35" spans="1:6" x14ac:dyDescent="0.55000000000000004">
      <c r="A35" s="8" t="s">
        <v>179</v>
      </c>
      <c r="B35" s="31">
        <v>5</v>
      </c>
      <c r="C35" s="31"/>
      <c r="D35" s="31"/>
      <c r="E35" s="31"/>
      <c r="F35" s="31"/>
    </row>
    <row r="36" spans="1:6" x14ac:dyDescent="0.55000000000000004">
      <c r="A36" s="8" t="s">
        <v>180</v>
      </c>
      <c r="B36" s="31">
        <v>5</v>
      </c>
      <c r="C36" s="31"/>
      <c r="D36" s="31"/>
      <c r="E36" s="31"/>
      <c r="F36" s="31"/>
    </row>
    <row r="37" spans="1:6" x14ac:dyDescent="0.55000000000000004">
      <c r="A37" s="8" t="s">
        <v>181</v>
      </c>
      <c r="B37" s="31">
        <v>5</v>
      </c>
      <c r="C37" s="31"/>
      <c r="D37" s="31"/>
      <c r="E37" s="31"/>
      <c r="F37" s="31"/>
    </row>
    <row r="38" spans="1:6" ht="18.75" customHeight="1" x14ac:dyDescent="0.55000000000000004">
      <c r="A38" s="80" t="s">
        <v>9</v>
      </c>
      <c r="B38" s="119">
        <f>B34+B35+B36+B37+C34+C35+C36+C37+D34+D35+D36+D37+E34+E35+E36+E37+F34+F35+F36+F37</f>
        <v>20</v>
      </c>
      <c r="C38" s="120"/>
      <c r="D38" s="120"/>
      <c r="E38" s="120"/>
      <c r="F38" s="121"/>
    </row>
    <row r="39" spans="1:6" ht="18.75" customHeight="1" x14ac:dyDescent="0.55000000000000004">
      <c r="A39" s="80" t="s">
        <v>214</v>
      </c>
      <c r="B39" s="127">
        <f>SUM((B38)*100)/20</f>
        <v>100</v>
      </c>
      <c r="C39" s="128"/>
      <c r="D39" s="128"/>
      <c r="E39" s="128"/>
      <c r="F39" s="129"/>
    </row>
    <row r="40" spans="1:6" ht="18.75" customHeight="1" x14ac:dyDescent="0.55000000000000004">
      <c r="A40" s="80" t="s">
        <v>7</v>
      </c>
      <c r="B40" s="127" t="str">
        <f>IF(B39&gt;=90,"ยอดเยี่ยม",IF(B39&gt;=80,"ดีเลิศ",IF(B39&gt;=70,"ดี",IF(B39&gt;=60,"ปานกลาง",IF(B39&lt;60,"กำลังพัฒนา")))))</f>
        <v>ยอดเยี่ยม</v>
      </c>
      <c r="C40" s="128"/>
      <c r="D40" s="128"/>
      <c r="E40" s="128"/>
      <c r="F40" s="129"/>
    </row>
    <row r="41" spans="1:6" x14ac:dyDescent="0.55000000000000004">
      <c r="A41" s="85" t="s">
        <v>215</v>
      </c>
      <c r="B41" s="144">
        <f>SUM(B14+B22+B31+B39)/4</f>
        <v>93.25</v>
      </c>
      <c r="C41" s="144"/>
      <c r="D41" s="144"/>
      <c r="E41" s="144"/>
      <c r="F41" s="144"/>
    </row>
    <row r="42" spans="1:6" ht="27.75" x14ac:dyDescent="0.55000000000000004">
      <c r="A42" s="76" t="s">
        <v>7</v>
      </c>
      <c r="B42" s="145" t="str">
        <f>IF(B41&gt;=90,"ยอดเยี่ยม",IF(B41&gt;=80,"ดีเลิศ",IF(B41&gt;=70,"ดี",IF(B41&gt;=60,"ปานกลาง",IF(B41&lt;60,"กำลังพัฒนา")))))</f>
        <v>ยอดเยี่ยม</v>
      </c>
      <c r="C42" s="145"/>
      <c r="D42" s="145"/>
      <c r="E42" s="145"/>
      <c r="F42" s="145"/>
    </row>
  </sheetData>
  <mergeCells count="23">
    <mergeCell ref="B38:F38"/>
    <mergeCell ref="B39:F39"/>
    <mergeCell ref="B40:F40"/>
    <mergeCell ref="B41:F41"/>
    <mergeCell ref="B42:F42"/>
    <mergeCell ref="A33:F33"/>
    <mergeCell ref="B13:F13"/>
    <mergeCell ref="B14:F14"/>
    <mergeCell ref="B15:F15"/>
    <mergeCell ref="A16:F16"/>
    <mergeCell ref="B21:F21"/>
    <mergeCell ref="B22:F22"/>
    <mergeCell ref="B23:F23"/>
    <mergeCell ref="A24:F24"/>
    <mergeCell ref="B30:F30"/>
    <mergeCell ref="B31:F31"/>
    <mergeCell ref="B32:F32"/>
    <mergeCell ref="A8:F8"/>
    <mergeCell ref="A1:F1"/>
    <mergeCell ref="A2:F2"/>
    <mergeCell ref="A4:H4"/>
    <mergeCell ref="A6:A7"/>
    <mergeCell ref="B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zoomScale="85" zoomScaleNormal="85" workbookViewId="0">
      <selection activeCell="B10" sqref="B10"/>
    </sheetView>
  </sheetViews>
  <sheetFormatPr defaultColWidth="9"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6" t="s">
        <v>204</v>
      </c>
      <c r="B1" s="106"/>
      <c r="C1" s="26"/>
      <c r="D1" s="26"/>
      <c r="E1" s="26"/>
    </row>
    <row r="2" spans="1:5" ht="10.5" customHeight="1" x14ac:dyDescent="0.55000000000000004">
      <c r="A2" s="38"/>
      <c r="B2" s="38"/>
      <c r="C2" s="38"/>
      <c r="D2" s="5"/>
    </row>
    <row r="3" spans="1:5" ht="21" customHeight="1" x14ac:dyDescent="0.55000000000000004">
      <c r="A3" s="107" t="s">
        <v>3</v>
      </c>
      <c r="B3" s="107" t="s">
        <v>4</v>
      </c>
    </row>
    <row r="4" spans="1:5" ht="24" customHeight="1" x14ac:dyDescent="0.55000000000000004">
      <c r="A4" s="108"/>
      <c r="B4" s="108"/>
    </row>
    <row r="5" spans="1:5" ht="18.75" customHeight="1" x14ac:dyDescent="0.55000000000000004">
      <c r="A5" s="39">
        <v>1</v>
      </c>
      <c r="B5" s="8" t="s">
        <v>200</v>
      </c>
    </row>
    <row r="6" spans="1:5" ht="18.75" customHeight="1" x14ac:dyDescent="0.55000000000000004">
      <c r="A6" s="39">
        <v>2</v>
      </c>
      <c r="B6" s="8" t="s">
        <v>201</v>
      </c>
    </row>
    <row r="7" spans="1:5" ht="18.75" customHeight="1" x14ac:dyDescent="0.55000000000000004">
      <c r="A7" s="39">
        <v>3</v>
      </c>
      <c r="B7" s="8" t="s">
        <v>202</v>
      </c>
    </row>
    <row r="8" spans="1:5" ht="18.75" customHeight="1" x14ac:dyDescent="0.55000000000000004">
      <c r="A8" s="39">
        <v>4</v>
      </c>
      <c r="B8" s="8" t="s">
        <v>203</v>
      </c>
    </row>
    <row r="9" spans="1:5" ht="18.75" customHeight="1" x14ac:dyDescent="0.55000000000000004">
      <c r="A9" s="39">
        <v>5</v>
      </c>
      <c r="B9" s="8" t="s">
        <v>216</v>
      </c>
    </row>
    <row r="10" spans="1:5" ht="18.75" customHeight="1" x14ac:dyDescent="0.55000000000000004">
      <c r="A10" s="39">
        <v>6</v>
      </c>
      <c r="B10" s="8"/>
    </row>
    <row r="11" spans="1:5" ht="18.75" customHeight="1" x14ac:dyDescent="0.55000000000000004">
      <c r="A11" s="39">
        <v>7</v>
      </c>
      <c r="B11" s="8"/>
    </row>
    <row r="12" spans="1:5" ht="18.75" customHeight="1" x14ac:dyDescent="0.55000000000000004">
      <c r="A12" s="39">
        <v>8</v>
      </c>
      <c r="B12" s="8"/>
    </row>
    <row r="13" spans="1:5" ht="18.75" customHeight="1" x14ac:dyDescent="0.55000000000000004">
      <c r="A13" s="39">
        <v>9</v>
      </c>
      <c r="B13" s="8"/>
    </row>
    <row r="14" spans="1:5" ht="18.75" customHeight="1" x14ac:dyDescent="0.55000000000000004">
      <c r="A14" s="39">
        <v>10</v>
      </c>
      <c r="B14" s="8"/>
    </row>
    <row r="15" spans="1:5" ht="18.75" customHeight="1" x14ac:dyDescent="0.55000000000000004">
      <c r="A15" s="39">
        <v>11</v>
      </c>
      <c r="B15" s="8"/>
    </row>
    <row r="16" spans="1:5" ht="18.75" customHeight="1" x14ac:dyDescent="0.55000000000000004">
      <c r="A16" s="39">
        <v>12</v>
      </c>
      <c r="B16" s="8"/>
    </row>
    <row r="17" spans="1:5" ht="18.75" customHeight="1" x14ac:dyDescent="0.55000000000000004">
      <c r="A17" s="39">
        <v>13</v>
      </c>
      <c r="B17" s="8"/>
    </row>
    <row r="18" spans="1:5" ht="18.75" customHeight="1" x14ac:dyDescent="0.55000000000000004">
      <c r="A18" s="39">
        <v>14</v>
      </c>
      <c r="B18" s="8"/>
    </row>
    <row r="19" spans="1:5" ht="18.75" customHeight="1" x14ac:dyDescent="0.55000000000000004">
      <c r="A19" s="39">
        <v>15</v>
      </c>
      <c r="B19" s="8"/>
    </row>
    <row r="20" spans="1:5" ht="18.75" customHeight="1" x14ac:dyDescent="0.55000000000000004">
      <c r="A20" s="39">
        <v>16</v>
      </c>
      <c r="B20" s="8"/>
    </row>
    <row r="21" spans="1:5" ht="18.75" customHeight="1" x14ac:dyDescent="0.55000000000000004">
      <c r="A21" s="39">
        <v>17</v>
      </c>
      <c r="B21" s="8"/>
      <c r="E21" s="68"/>
    </row>
    <row r="22" spans="1:5" ht="18.75" customHeight="1" x14ac:dyDescent="0.55000000000000004">
      <c r="A22" s="39">
        <v>18</v>
      </c>
      <c r="B22" s="8"/>
      <c r="E22" s="68"/>
    </row>
    <row r="23" spans="1:5" ht="18.75" customHeight="1" x14ac:dyDescent="0.55000000000000004">
      <c r="A23" s="39">
        <v>19</v>
      </c>
      <c r="B23" s="8"/>
      <c r="E23" s="68"/>
    </row>
    <row r="24" spans="1:5" ht="18.75" customHeight="1" x14ac:dyDescent="0.55000000000000004">
      <c r="A24" s="39">
        <v>20</v>
      </c>
      <c r="B24" s="8"/>
    </row>
    <row r="25" spans="1:5" ht="19.5" customHeight="1" x14ac:dyDescent="0.55000000000000004">
      <c r="A25" s="109" t="s">
        <v>9</v>
      </c>
      <c r="B25" s="110"/>
    </row>
    <row r="26" spans="1:5" ht="19.5" customHeight="1" x14ac:dyDescent="0.55000000000000004">
      <c r="A26" s="109" t="s">
        <v>10</v>
      </c>
      <c r="B26" s="110"/>
    </row>
  </sheetData>
  <mergeCells count="5">
    <mergeCell ref="A1:B1"/>
    <mergeCell ref="A3:A4"/>
    <mergeCell ref="B3:B4"/>
    <mergeCell ref="A25:B25"/>
    <mergeCell ref="A26:B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"/>
  <sheetViews>
    <sheetView tabSelected="1" view="pageBreakPreview" zoomScale="91" zoomScaleNormal="91" zoomScaleSheetLayoutView="91" workbookViewId="0">
      <selection activeCell="A3" sqref="A3:G3"/>
    </sheetView>
  </sheetViews>
  <sheetFormatPr defaultColWidth="9" defaultRowHeight="24" x14ac:dyDescent="0.55000000000000004"/>
  <cols>
    <col min="1" max="1" width="4.125" style="1" customWidth="1"/>
    <col min="2" max="2" width="29" style="1" customWidth="1"/>
    <col min="3" max="4" width="10.375" style="1" customWidth="1"/>
    <col min="5" max="5" width="10.625" style="1" customWidth="1"/>
    <col min="6" max="6" width="9.75" style="1" customWidth="1"/>
    <col min="7" max="7" width="12.5" style="1" customWidth="1"/>
    <col min="8" max="16384" width="9" style="1"/>
  </cols>
  <sheetData>
    <row r="1" spans="1:9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3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3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5"/>
      <c r="I3" s="5"/>
    </row>
    <row r="4" spans="1:9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6"/>
      <c r="I4" s="6"/>
    </row>
    <row r="5" spans="1:9" ht="21" customHeight="1" x14ac:dyDescent="0.55000000000000004">
      <c r="A5" s="117" t="s">
        <v>2</v>
      </c>
      <c r="B5" s="117"/>
      <c r="C5" s="117"/>
      <c r="D5" s="117"/>
      <c r="E5" s="117"/>
      <c r="F5" s="117"/>
      <c r="G5" s="117"/>
      <c r="H5" s="6"/>
      <c r="I5" s="6"/>
    </row>
    <row r="6" spans="1:9" ht="9.75" customHeight="1" x14ac:dyDescent="0.55000000000000004"/>
    <row r="7" spans="1:9" ht="21" customHeight="1" x14ac:dyDescent="0.55000000000000004">
      <c r="A7" s="115" t="s">
        <v>12</v>
      </c>
      <c r="B7" s="115"/>
      <c r="C7" s="115"/>
      <c r="D7" s="115"/>
      <c r="E7" s="115"/>
      <c r="F7" s="115"/>
      <c r="G7" s="115"/>
      <c r="H7" s="5"/>
      <c r="I7" s="5"/>
    </row>
    <row r="8" spans="1:9" ht="9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02" customHeight="1" x14ac:dyDescent="0.55000000000000004">
      <c r="A9" s="18" t="s">
        <v>3</v>
      </c>
      <c r="B9" s="18" t="s">
        <v>4</v>
      </c>
      <c r="C9" s="19" t="s">
        <v>5</v>
      </c>
      <c r="D9" s="19" t="s">
        <v>6</v>
      </c>
      <c r="E9" s="19" t="s">
        <v>8</v>
      </c>
      <c r="F9" s="19" t="s">
        <v>19</v>
      </c>
      <c r="G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>C10+D10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>
        <f t="shared" ref="E11:E29" si="0">C11+D11</f>
        <v>0</v>
      </c>
      <c r="F11" s="9">
        <f t="shared" ref="F11:F29" si="1">SUM(E11*100)/6</f>
        <v>0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>
        <f t="shared" si="0"/>
        <v>0</v>
      </c>
      <c r="F12" s="9">
        <f t="shared" si="1"/>
        <v>0</v>
      </c>
      <c r="G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>
        <f t="shared" si="0"/>
        <v>0</v>
      </c>
      <c r="F13" s="9">
        <f t="shared" si="1"/>
        <v>0</v>
      </c>
      <c r="G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9.5" customHeight="1" x14ac:dyDescent="0.55000000000000004">
      <c r="A30" s="112" t="s">
        <v>9</v>
      </c>
      <c r="B30" s="113"/>
      <c r="C30" s="14">
        <f>SUM(C10:C29)</f>
        <v>3</v>
      </c>
      <c r="D30" s="14">
        <f>SUM(D10:D29)</f>
        <v>3</v>
      </c>
      <c r="E30" s="14">
        <f>SUM(E10:E29)</f>
        <v>6</v>
      </c>
      <c r="F30" s="16">
        <f>SUM(F10:F29)</f>
        <v>100</v>
      </c>
      <c r="G30" s="17"/>
    </row>
    <row r="31" spans="1:7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3">AVERAGE(D10:D29)</f>
        <v>3</v>
      </c>
      <c r="E31" s="15">
        <f t="shared" si="3"/>
        <v>0.3</v>
      </c>
      <c r="F31" s="20">
        <f t="shared" si="3"/>
        <v>5</v>
      </c>
      <c r="G31" s="22" t="str">
        <f t="shared" si="2"/>
        <v>กำลังพัฒนา</v>
      </c>
    </row>
    <row r="32" spans="1:7" s="27" customFormat="1" ht="6.6" customHeight="1" x14ac:dyDescent="0.55000000000000004">
      <c r="A32" s="69"/>
      <c r="B32" s="69"/>
      <c r="C32" s="70"/>
      <c r="D32" s="70"/>
      <c r="E32" s="70"/>
      <c r="F32" s="73"/>
      <c r="G32" s="72"/>
    </row>
    <row r="33" spans="2:6" x14ac:dyDescent="0.55000000000000004">
      <c r="B33" s="67" t="s">
        <v>199</v>
      </c>
      <c r="E33" s="67" t="s">
        <v>199</v>
      </c>
    </row>
    <row r="34" spans="2:6" x14ac:dyDescent="0.55000000000000004">
      <c r="B34" s="67" t="str">
        <f>ข้อมูลพื้นฐาน!D5</f>
        <v>(นางภัทรจิดาภา  กินนารี)</v>
      </c>
      <c r="D34" s="111" t="str">
        <f>ข้อมูลพื้นฐาน!D7</f>
        <v>(นายสุนันท์  จงใจกลาง)</v>
      </c>
      <c r="E34" s="111"/>
      <c r="F34" s="111"/>
    </row>
    <row r="35" spans="2:6" x14ac:dyDescent="0.55000000000000004">
      <c r="B35" s="67" t="s">
        <v>190</v>
      </c>
      <c r="D35" s="111" t="s">
        <v>192</v>
      </c>
      <c r="E35" s="111"/>
      <c r="F35" s="111"/>
    </row>
  </sheetData>
  <mergeCells count="10">
    <mergeCell ref="D34:F34"/>
    <mergeCell ref="D35:F35"/>
    <mergeCell ref="A30:B30"/>
    <mergeCell ref="A31:B31"/>
    <mergeCell ref="A1:G1"/>
    <mergeCell ref="A7:G7"/>
    <mergeCell ref="A3:G3"/>
    <mergeCell ref="A4:G4"/>
    <mergeCell ref="A5:G5"/>
    <mergeCell ref="A2:G2"/>
  </mergeCells>
  <pageMargins left="0.3543307086614173" right="0.15748031496062992" top="0.41" bottom="0.56000000000000005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"/>
  <sheetViews>
    <sheetView view="pageBreakPreview" topLeftCell="A7" zoomScale="85" zoomScaleNormal="100" zoomScaleSheetLayoutView="85" workbookViewId="0">
      <selection activeCell="B10" sqref="B10:B29"/>
    </sheetView>
  </sheetViews>
  <sheetFormatPr defaultColWidth="9" defaultRowHeight="24" x14ac:dyDescent="0.55000000000000004"/>
  <cols>
    <col min="1" max="1" width="3.875" style="1" customWidth="1"/>
    <col min="2" max="2" width="29.875" style="1" customWidth="1"/>
    <col min="3" max="6" width="6.625" style="1" customWidth="1"/>
    <col min="7" max="7" width="10.625" style="1" customWidth="1"/>
    <col min="8" max="8" width="9.75" style="1" customWidth="1"/>
    <col min="9" max="9" width="12.625" style="1" customWidth="1"/>
    <col min="10" max="16384" width="9" style="1"/>
  </cols>
  <sheetData>
    <row r="1" spans="1:11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11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9.75" customHeight="1" x14ac:dyDescent="0.55000000000000004"/>
    <row r="7" spans="1:11" ht="21" customHeight="1" x14ac:dyDescent="0.55000000000000004">
      <c r="A7" s="115" t="s">
        <v>13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2" customHeight="1" x14ac:dyDescent="0.55000000000000004">
      <c r="A9" s="11" t="s">
        <v>3</v>
      </c>
      <c r="B9" s="11" t="s">
        <v>4</v>
      </c>
      <c r="C9" s="21" t="s">
        <v>14</v>
      </c>
      <c r="D9" s="21" t="s">
        <v>15</v>
      </c>
      <c r="E9" s="21" t="s">
        <v>16</v>
      </c>
      <c r="F9" s="21" t="s">
        <v>17</v>
      </c>
      <c r="G9" s="13" t="s">
        <v>18</v>
      </c>
      <c r="H9" s="13" t="s">
        <v>19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2</v>
      </c>
      <c r="D10" s="7">
        <v>2</v>
      </c>
      <c r="E10" s="7">
        <v>2</v>
      </c>
      <c r="F10" s="7">
        <v>2</v>
      </c>
      <c r="G10" s="7">
        <f t="shared" ref="G10:G29" si="0">SUM(C10:F10)</f>
        <v>8</v>
      </c>
      <c r="H10" s="9">
        <f>SUM(G10*100)/12</f>
        <v>66.666666666666671</v>
      </c>
      <c r="I10" s="10" t="str">
        <f>IF(H10&gt;=90,"ยอดเยี่ยม",IF(H10&gt;=80,"ดีเลิศ",IF(H10&gt;=70,"ดี",IF(H10&gt;=60,"ปานกลาง",IF(H10&lt;60,"กำลังพัฒนา")))))</f>
        <v>ปานกลาง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>
        <v>3</v>
      </c>
      <c r="D11" s="7">
        <v>3</v>
      </c>
      <c r="E11" s="7">
        <v>2</v>
      </c>
      <c r="F11" s="7">
        <v>2</v>
      </c>
      <c r="G11" s="7">
        <f t="shared" si="0"/>
        <v>10</v>
      </c>
      <c r="H11" s="9">
        <f t="shared" ref="H11:H28" si="1">SUM(G11*100)/12</f>
        <v>83.333333333333329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>
        <v>3</v>
      </c>
      <c r="D12" s="7">
        <v>3</v>
      </c>
      <c r="E12" s="7">
        <v>3</v>
      </c>
      <c r="F12" s="7">
        <v>2</v>
      </c>
      <c r="G12" s="7">
        <f t="shared" si="0"/>
        <v>11</v>
      </c>
      <c r="H12" s="9">
        <f t="shared" si="1"/>
        <v>91.666666666666671</v>
      </c>
      <c r="I12" s="10" t="str">
        <f t="shared" si="2"/>
        <v>ยอดเยี่ยม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>
        <v>3</v>
      </c>
      <c r="D13" s="7">
        <v>3</v>
      </c>
      <c r="E13" s="7">
        <v>3</v>
      </c>
      <c r="F13" s="7">
        <v>3</v>
      </c>
      <c r="G13" s="7">
        <f t="shared" si="0"/>
        <v>12</v>
      </c>
      <c r="H13" s="9">
        <f t="shared" si="1"/>
        <v>100</v>
      </c>
      <c r="I13" s="10" t="str">
        <f t="shared" si="2"/>
        <v>ยอดเยี่ยม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/>
      <c r="F29" s="7"/>
      <c r="G29" s="7">
        <f t="shared" si="0"/>
        <v>0</v>
      </c>
      <c r="H29" s="9">
        <f>SUM(G29*100)/12</f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" si="3">SUM(C10:C29)</f>
        <v>11</v>
      </c>
      <c r="D30" s="14">
        <f t="shared" ref="D30" si="4">SUM(D10:D29)</f>
        <v>11</v>
      </c>
      <c r="E30" s="14">
        <f t="shared" ref="E30" si="5">SUM(E10:E29)</f>
        <v>10</v>
      </c>
      <c r="F30" s="14">
        <f t="shared" ref="F30" si="6">SUM(F10:F29)</f>
        <v>9</v>
      </c>
      <c r="G30" s="14">
        <f t="shared" ref="G30" si="7">SUM(G10:G29)</f>
        <v>41</v>
      </c>
      <c r="H30" s="16">
        <f t="shared" ref="H30" si="8">SUM(H10:H29)</f>
        <v>341.66666666666669</v>
      </c>
      <c r="I30" s="15"/>
    </row>
    <row r="31" spans="1:9" ht="19.5" customHeight="1" x14ac:dyDescent="0.55000000000000004">
      <c r="A31" s="112" t="s">
        <v>10</v>
      </c>
      <c r="B31" s="113"/>
      <c r="C31" s="15">
        <f>AVERAGE(C10:C29)</f>
        <v>2.75</v>
      </c>
      <c r="D31" s="15">
        <f t="shared" ref="D31:G31" si="9">AVERAGE(D10:D29)</f>
        <v>2.75</v>
      </c>
      <c r="E31" s="15">
        <f t="shared" si="9"/>
        <v>2.5</v>
      </c>
      <c r="F31" s="15">
        <f t="shared" si="9"/>
        <v>2.25</v>
      </c>
      <c r="G31" s="15">
        <f t="shared" si="9"/>
        <v>2.0499999999999998</v>
      </c>
      <c r="H31" s="16">
        <f>AVERAGE(H10:H29)</f>
        <v>17.083333333333336</v>
      </c>
      <c r="I31" s="22" t="str">
        <f t="shared" si="2"/>
        <v>กำลังพัฒนา</v>
      </c>
    </row>
    <row r="32" spans="1:9" s="27" customFormat="1" ht="11.45" customHeight="1" x14ac:dyDescent="0.55000000000000004">
      <c r="A32" s="69"/>
      <c r="B32" s="69"/>
      <c r="C32" s="70"/>
      <c r="D32" s="70"/>
      <c r="E32" s="70"/>
      <c r="F32" s="70"/>
      <c r="G32" s="70"/>
      <c r="H32" s="71"/>
      <c r="I32" s="72"/>
    </row>
    <row r="33" spans="2:8" x14ac:dyDescent="0.55000000000000004">
      <c r="B33" s="67" t="s">
        <v>199</v>
      </c>
      <c r="G33" s="67" t="s">
        <v>199</v>
      </c>
    </row>
    <row r="34" spans="2:8" x14ac:dyDescent="0.55000000000000004">
      <c r="B34" s="67" t="str">
        <f>ข้อมูลพื้นฐาน!D5</f>
        <v>(นางภัทรจิดาภา  กินนารี)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7" t="s">
        <v>190</v>
      </c>
      <c r="F35" s="111" t="s">
        <v>192</v>
      </c>
      <c r="G35" s="111"/>
      <c r="H35" s="111"/>
    </row>
  </sheetData>
  <mergeCells count="10">
    <mergeCell ref="F35:H35"/>
    <mergeCell ref="F34:H34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  <rowBreaks count="1" manualBreakCount="1">
    <brk id="3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5"/>
  <sheetViews>
    <sheetView view="pageBreakPreview" topLeftCell="A13" zoomScale="85" zoomScaleNormal="100" zoomScaleSheetLayoutView="85" workbookViewId="0">
      <selection activeCell="B10" sqref="B10:B29"/>
    </sheetView>
  </sheetViews>
  <sheetFormatPr defaultColWidth="9" defaultRowHeight="24" x14ac:dyDescent="0.55000000000000004"/>
  <cols>
    <col min="1" max="1" width="4.125" style="1" customWidth="1"/>
    <col min="2" max="2" width="30.625" style="1" customWidth="1"/>
    <col min="3" max="5" width="8.5" style="1" customWidth="1"/>
    <col min="6" max="6" width="9.75" style="1" customWidth="1"/>
    <col min="7" max="7" width="10.75" style="1" customWidth="1"/>
    <col min="8" max="8" width="14.2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20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9.75" customHeight="1" x14ac:dyDescent="0.55000000000000004"/>
    <row r="7" spans="1:10" ht="21" customHeight="1" x14ac:dyDescent="0.55000000000000004">
      <c r="A7" s="115" t="s">
        <v>21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24</v>
      </c>
      <c r="D9" s="12" t="s">
        <v>22</v>
      </c>
      <c r="E9" s="12" t="s">
        <v>23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ref="F11:F30" si="0">SUM(C11:E11)</f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>SUM(C10:C29)</f>
        <v>3</v>
      </c>
      <c r="D30" s="14">
        <f t="shared" ref="D30" si="3">SUM(D10:D29)</f>
        <v>3</v>
      </c>
      <c r="E30" s="14">
        <f t="shared" ref="E30" si="4">SUM(E10:E29)</f>
        <v>3</v>
      </c>
      <c r="F30" s="15">
        <f t="shared" si="0"/>
        <v>9</v>
      </c>
      <c r="G30" s="16">
        <f t="shared" si="1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5">AVERAGE(D10:D29)</f>
        <v>3</v>
      </c>
      <c r="E31" s="15">
        <f t="shared" si="5"/>
        <v>3</v>
      </c>
      <c r="F31" s="15">
        <f t="shared" si="5"/>
        <v>0.45</v>
      </c>
      <c r="G31" s="16">
        <f t="shared" si="5"/>
        <v>5</v>
      </c>
      <c r="H31" s="22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"/>
  <sheetViews>
    <sheetView view="pageBreakPreview" topLeftCell="A13" zoomScaleNormal="100" zoomScaleSheetLayoutView="100" workbookViewId="0">
      <selection activeCell="B10" sqref="B10:B29"/>
    </sheetView>
  </sheetViews>
  <sheetFormatPr defaultColWidth="9" defaultRowHeight="24" x14ac:dyDescent="0.55000000000000004"/>
  <cols>
    <col min="1" max="1" width="3.25" style="1" customWidth="1"/>
    <col min="2" max="2" width="27.125" style="1" customWidth="1"/>
    <col min="3" max="4" width="9.5" style="1" customWidth="1"/>
    <col min="5" max="6" width="6.25" style="1" customWidth="1"/>
    <col min="7" max="7" width="10.25" style="1" customWidth="1"/>
    <col min="8" max="8" width="9.75" style="1" customWidth="1"/>
    <col min="9" max="9" width="11.75" style="1" customWidth="1"/>
    <col min="10" max="16384" width="9" style="1"/>
  </cols>
  <sheetData>
    <row r="1" spans="1:11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26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9.75" customHeight="1" x14ac:dyDescent="0.55000000000000004"/>
    <row r="7" spans="1:11" ht="21" customHeight="1" x14ac:dyDescent="0.55000000000000004">
      <c r="A7" s="115" t="s">
        <v>27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28</v>
      </c>
      <c r="D9" s="12" t="s">
        <v>29</v>
      </c>
      <c r="E9" s="12" t="s">
        <v>30</v>
      </c>
      <c r="F9" s="12" t="s">
        <v>31</v>
      </c>
      <c r="G9" s="13" t="s">
        <v>18</v>
      </c>
      <c r="H9" s="13" t="s">
        <v>19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8" si="0">SUM(C11:F11)</f>
        <v>0</v>
      </c>
      <c r="H11" s="9">
        <f t="shared" ref="H11:H28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>SUM(C29:F29)</f>
        <v>0</v>
      </c>
      <c r="H29" s="9">
        <f>SUM(G29*100)/12</f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>SUM(C10:C29)</f>
        <v>3</v>
      </c>
      <c r="D30" s="14">
        <f t="shared" ref="D30" si="3">SUM(D10:D29)</f>
        <v>3</v>
      </c>
      <c r="E30" s="14">
        <f t="shared" ref="E30" si="4">SUM(E10:E29)</f>
        <v>3</v>
      </c>
      <c r="F30" s="14">
        <f t="shared" ref="F30" si="5">SUM(F10:F29)</f>
        <v>3</v>
      </c>
      <c r="G30" s="14">
        <f t="shared" ref="G30" si="6">SUM(G10:G29)</f>
        <v>12</v>
      </c>
      <c r="H30" s="16">
        <f t="shared" ref="H30" si="7">SUM(H10:H29)</f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H31" si="8">AVERAGE(D10:D29)</f>
        <v>3</v>
      </c>
      <c r="E31" s="15">
        <f t="shared" si="8"/>
        <v>3</v>
      </c>
      <c r="F31" s="15">
        <f t="shared" si="8"/>
        <v>3</v>
      </c>
      <c r="G31" s="16">
        <f t="shared" si="8"/>
        <v>0.6</v>
      </c>
      <c r="H31" s="16">
        <f t="shared" si="8"/>
        <v>5</v>
      </c>
      <c r="I31" s="22" t="str">
        <f t="shared" si="2"/>
        <v>กำลังพัฒนา</v>
      </c>
    </row>
    <row r="32" spans="1:9" ht="8.4499999999999993" customHeight="1" x14ac:dyDescent="0.55000000000000004"/>
    <row r="33" spans="2:8" x14ac:dyDescent="0.55000000000000004">
      <c r="B33" s="67" t="s">
        <v>199</v>
      </c>
      <c r="E33" s="6"/>
      <c r="F33" s="111" t="s">
        <v>199</v>
      </c>
      <c r="G33" s="111"/>
      <c r="H33" s="111"/>
    </row>
    <row r="34" spans="2:8" x14ac:dyDescent="0.55000000000000004">
      <c r="B34" s="67" t="str">
        <f>ข้อมูลพื้นฐาน!D5</f>
        <v>(นางภัทรจิดาภา  กินนารี)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7" t="s">
        <v>190</v>
      </c>
      <c r="E35" s="6"/>
      <c r="F35" s="111" t="s">
        <v>192</v>
      </c>
      <c r="G35" s="111"/>
      <c r="H35" s="111"/>
    </row>
  </sheetData>
  <mergeCells count="11">
    <mergeCell ref="F33:H33"/>
    <mergeCell ref="F34:H34"/>
    <mergeCell ref="F35:H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5"/>
  <sheetViews>
    <sheetView view="pageBreakPreview" zoomScale="85" zoomScaleNormal="100" zoomScaleSheetLayoutView="85" workbookViewId="0">
      <selection activeCell="B10" sqref="B10:B29"/>
    </sheetView>
  </sheetViews>
  <sheetFormatPr defaultColWidth="9" defaultRowHeight="24" x14ac:dyDescent="0.55000000000000004"/>
  <cols>
    <col min="1" max="1" width="3.25" style="1" customWidth="1"/>
    <col min="2" max="2" width="29" style="1" customWidth="1"/>
    <col min="3" max="3" width="8.625" style="1" customWidth="1"/>
    <col min="4" max="4" width="8.75" style="1" customWidth="1"/>
    <col min="5" max="5" width="10.375" style="1" customWidth="1"/>
    <col min="6" max="6" width="10.875" style="1" customWidth="1"/>
    <col min="7" max="7" width="11.25" style="1" customWidth="1"/>
    <col min="8" max="8" width="12.87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41.25" customHeight="1" x14ac:dyDescent="0.55000000000000004">
      <c r="A5" s="118" t="s">
        <v>32</v>
      </c>
      <c r="B5" s="118"/>
      <c r="C5" s="118"/>
      <c r="D5" s="118"/>
      <c r="E5" s="118"/>
      <c r="F5" s="118"/>
      <c r="G5" s="118"/>
      <c r="H5" s="118"/>
      <c r="I5" s="6"/>
      <c r="J5" s="6"/>
    </row>
    <row r="6" spans="1:10" ht="2.25" customHeight="1" x14ac:dyDescent="0.55000000000000004"/>
    <row r="7" spans="1:10" ht="21" customHeight="1" x14ac:dyDescent="0.55000000000000004">
      <c r="A7" s="115" t="s">
        <v>182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33</v>
      </c>
      <c r="D9" s="12" t="s">
        <v>34</v>
      </c>
      <c r="E9" s="12" t="s">
        <v>35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F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1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5"/>
  <sheetViews>
    <sheetView view="pageBreakPreview" zoomScale="60" zoomScaleNormal="100" workbookViewId="0">
      <selection activeCell="B10" sqref="B10:B29"/>
    </sheetView>
  </sheetViews>
  <sheetFormatPr defaultColWidth="9" defaultRowHeight="24" x14ac:dyDescent="0.55000000000000004"/>
  <cols>
    <col min="1" max="1" width="4.125" style="1" customWidth="1"/>
    <col min="2" max="2" width="28.375" style="1" customWidth="1"/>
    <col min="3" max="4" width="8.75" style="1" customWidth="1"/>
    <col min="5" max="5" width="10.25" style="1" customWidth="1"/>
    <col min="6" max="6" width="11.25" style="1" customWidth="1"/>
    <col min="7" max="7" width="9" style="1" customWidth="1"/>
    <col min="8" max="8" width="13.5" style="1" customWidth="1"/>
    <col min="9" max="16384" width="9" style="1"/>
  </cols>
  <sheetData>
    <row r="1" spans="1:10" ht="24" customHeight="1" x14ac:dyDescent="0.55000000000000004">
      <c r="A1" s="114" t="s">
        <v>198</v>
      </c>
      <c r="B1" s="114"/>
      <c r="C1" s="114"/>
      <c r="D1" s="114"/>
      <c r="E1" s="114"/>
      <c r="F1" s="114"/>
      <c r="G1" s="114"/>
      <c r="H1" s="114"/>
      <c r="I1" s="3"/>
      <c r="J1" s="3"/>
    </row>
    <row r="2" spans="1:10" ht="24" customHeight="1" x14ac:dyDescent="0.55000000000000004">
      <c r="A2" s="37"/>
      <c r="B2" s="114" t="str">
        <f>ข้อมูลพื้นฐาน!D4</f>
        <v>โรงเรียนบ้านกุดโบสถ์</v>
      </c>
      <c r="C2" s="114"/>
      <c r="D2" s="114"/>
      <c r="E2" s="114"/>
      <c r="F2" s="114"/>
      <c r="G2" s="114"/>
      <c r="H2" s="114"/>
      <c r="I2" s="3"/>
      <c r="J2" s="3"/>
    </row>
    <row r="3" spans="1:10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  <c r="J3" s="5"/>
    </row>
    <row r="4" spans="1:10" ht="21" customHeight="1" x14ac:dyDescent="0.55000000000000004">
      <c r="A4" s="117" t="s">
        <v>40</v>
      </c>
      <c r="B4" s="117"/>
      <c r="C4" s="117"/>
      <c r="D4" s="117"/>
      <c r="E4" s="117"/>
      <c r="F4" s="117"/>
      <c r="G4" s="117"/>
      <c r="H4" s="117"/>
      <c r="I4" s="6"/>
      <c r="J4" s="6"/>
    </row>
    <row r="5" spans="1:10" ht="21" customHeight="1" x14ac:dyDescent="0.55000000000000004">
      <c r="A5" s="117" t="s">
        <v>45</v>
      </c>
      <c r="B5" s="117"/>
      <c r="C5" s="117"/>
      <c r="D5" s="117"/>
      <c r="E5" s="117"/>
      <c r="F5" s="117"/>
      <c r="G5" s="117"/>
      <c r="H5" s="117"/>
      <c r="I5" s="6"/>
      <c r="J5" s="6"/>
    </row>
    <row r="6" spans="1:10" ht="9.75" customHeight="1" x14ac:dyDescent="0.55000000000000004"/>
    <row r="7" spans="1:10" ht="21" customHeight="1" x14ac:dyDescent="0.55000000000000004">
      <c r="A7" s="115" t="s">
        <v>41</v>
      </c>
      <c r="B7" s="115"/>
      <c r="C7" s="115"/>
      <c r="D7" s="115"/>
      <c r="E7" s="115"/>
      <c r="F7" s="115"/>
      <c r="G7" s="115"/>
      <c r="H7" s="115"/>
      <c r="I7" s="5"/>
      <c r="J7" s="5"/>
    </row>
    <row r="8" spans="1:10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42</v>
      </c>
      <c r="D9" s="12" t="s">
        <v>43</v>
      </c>
      <c r="E9" s="12" t="s">
        <v>44</v>
      </c>
      <c r="F9" s="13" t="s">
        <v>25</v>
      </c>
      <c r="G9" s="13" t="s">
        <v>19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หมู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67" t="s">
        <v>199</v>
      </c>
      <c r="F33" s="67" t="s">
        <v>199</v>
      </c>
    </row>
    <row r="34" spans="2:7" x14ac:dyDescent="0.55000000000000004">
      <c r="B34" s="67" t="str">
        <f>ข้อมูลพื้นฐาน!D5</f>
        <v>(นางภัทรจิดาภา  กินนารี)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7" t="s">
        <v>190</v>
      </c>
      <c r="E35" s="111" t="s">
        <v>192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B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10</vt:i4>
      </vt:variant>
    </vt:vector>
  </HeadingPairs>
  <TitlesOfParts>
    <vt:vector size="36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1.1.2</vt:lpstr>
      <vt:lpstr>มาตรฐานที่ 1 ข้อ 1.1.3</vt:lpstr>
      <vt:lpstr>มาตรฐานที่ 1 ข้อ 1.1.4</vt:lpstr>
      <vt:lpstr>มาตรฐานที่ 1 ข้อ 1.1.5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มาตรฐานที่ 1 ข้อ 1.3.1</vt:lpstr>
      <vt:lpstr>มาตรฐานที่ 1 ข้อ 1.3.2</vt:lpstr>
      <vt:lpstr>มาตรฐานที่ 1 ข้อ 1.3.3</vt:lpstr>
      <vt:lpstr>มาตรฐานที่ 1 ข้อ 1.3.4</vt:lpstr>
      <vt:lpstr>มาตรฐานที่ 1 ข้อ 1.3.5</vt:lpstr>
      <vt:lpstr>มาตรฐานที่ 1 ข้อ 1.3.6</vt:lpstr>
      <vt:lpstr>มาตรฐานที่ 1 ข้อ 1.4.1</vt:lpstr>
      <vt:lpstr>มาตรฐานที่ 1 ข้อ 1.4.2</vt:lpstr>
      <vt:lpstr>มาตรฐานที่ 1 ข้อ 1.4.3</vt:lpstr>
      <vt:lpstr>มาตรฐานที่ 1 ข้อ 1.4.4</vt:lpstr>
      <vt:lpstr>มาตรฐานที่ 1 ข้อ 1.4.5</vt:lpstr>
      <vt:lpstr>มาตรฐานที่ 1 ข้อ 1.4.6</vt:lpstr>
      <vt:lpstr>มาตรฐานที่ 2</vt:lpstr>
      <vt:lpstr>มาตรฐานที่ 3</vt:lpstr>
      <vt:lpstr>'มาตรฐานที่ 1 ข้อ 1.1.1'!Print_Area</vt:lpstr>
      <vt:lpstr>'มาตรฐานที่ 1 ข้อ 1.1.2'!Print_Area</vt:lpstr>
      <vt:lpstr>'มาตรฐานที่ 1 ข้อ 1.1.3'!Print_Area</vt:lpstr>
      <vt:lpstr>'มาตรฐานที่ 1 ข้อ 1.1.4'!Print_Area</vt:lpstr>
      <vt:lpstr>'มาตรฐานที่ 1 ข้อ 1.1.5'!Print_Area</vt:lpstr>
      <vt:lpstr>'มาตรฐานที่ 1 ข้อ 1.2.1'!Print_Area</vt:lpstr>
      <vt:lpstr>'มาตรฐานที่ 1 ข้อ 1.2.3'!Print_Area</vt:lpstr>
      <vt:lpstr>'มาตรฐานที่ 1 ข้อ 1.2.4'!Print_Area</vt:lpstr>
      <vt:lpstr>'มาตรฐานที่ 1 ข้อ 1.3.1'!Print_Area</vt:lpstr>
      <vt:lpstr>'มาตรฐานที่ 1 ข้อ 1.3.4'!Print_Area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2020-04-17T18:19:40Z</cp:lastPrinted>
  <dcterms:created xsi:type="dcterms:W3CDTF">2020-04-10T14:32:49Z</dcterms:created>
  <dcterms:modified xsi:type="dcterms:W3CDTF">2022-03-23T03:13:01Z</dcterms:modified>
</cp:coreProperties>
</file>