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sci" sheetId="1" r:id="rId1"/>
    <sheet name="รายงานวิทย์" sheetId="7" r:id="rId2"/>
  </sheets>
  <calcPr calcId="162913"/>
</workbook>
</file>

<file path=xl/calcChain.xml><?xml version="1.0" encoding="utf-8"?>
<calcChain xmlns="http://schemas.openxmlformats.org/spreadsheetml/2006/main">
  <c r="M9" i="7" l="1"/>
  <c r="L9" i="7"/>
  <c r="K9" i="7"/>
  <c r="J9" i="7"/>
  <c r="CC5" i="1"/>
  <c r="CB5" i="1"/>
  <c r="CA5" i="1"/>
  <c r="BZ5" i="1"/>
  <c r="BY5" i="1"/>
  <c r="BX5" i="1"/>
  <c r="BW5" i="1"/>
  <c r="BV5" i="1"/>
  <c r="BU5" i="1"/>
  <c r="BT5" i="1"/>
  <c r="BS5" i="1"/>
  <c r="BQ5" i="1"/>
  <c r="BO5" i="1"/>
  <c r="BN5" i="1"/>
  <c r="BM5" i="1"/>
  <c r="BL5" i="1"/>
  <c r="BK5" i="1"/>
  <c r="BI5" i="1"/>
  <c r="BH5" i="1"/>
  <c r="BF5" i="1"/>
  <c r="BE5" i="1"/>
  <c r="BD5" i="1"/>
  <c r="BB5" i="1"/>
  <c r="BA5" i="1"/>
  <c r="AZ5" i="1"/>
  <c r="AX5" i="1"/>
  <c r="AW5" i="1"/>
  <c r="AV5" i="1"/>
  <c r="AU5" i="1"/>
  <c r="BJ5" i="1"/>
  <c r="BG5" i="1"/>
  <c r="BC5" i="1"/>
  <c r="CL5" i="1"/>
  <c r="AY5" i="1"/>
  <c r="CH5" i="1"/>
  <c r="CG5" i="1"/>
  <c r="CF5" i="1"/>
  <c r="CE5" i="1"/>
  <c r="CD5" i="1"/>
  <c r="BR5" i="1"/>
  <c r="BP5" i="1"/>
  <c r="D16" i="7" l="1"/>
  <c r="D13" i="7"/>
  <c r="G13" i="7"/>
  <c r="F13" i="7"/>
  <c r="E13" i="7"/>
  <c r="F14" i="7"/>
  <c r="D14" i="7"/>
  <c r="G14" i="7"/>
  <c r="E14" i="7"/>
  <c r="D22" i="7"/>
  <c r="G22" i="7"/>
  <c r="F16" i="7"/>
  <c r="H19" i="7" s="1"/>
  <c r="E16" i="7"/>
  <c r="E19" i="7"/>
  <c r="F20" i="7"/>
  <c r="D20" i="7"/>
  <c r="G20" i="7"/>
  <c r="CJ5" i="1"/>
  <c r="CQ5" i="1"/>
  <c r="DB5" i="1" s="1"/>
  <c r="DC5" i="1" s="1"/>
  <c r="CP5" i="1"/>
  <c r="CM5" i="1"/>
  <c r="CK5" i="1"/>
  <c r="CV5" i="1" s="1"/>
  <c r="CW5" i="1" s="1"/>
  <c r="CI5" i="1"/>
  <c r="CT5" i="1" s="1"/>
  <c r="CU5" i="1" s="1"/>
  <c r="CR5" i="1"/>
  <c r="DD5" i="1" s="1"/>
  <c r="DE5" i="1" s="1"/>
  <c r="CN5" i="1"/>
  <c r="CO5" i="1"/>
  <c r="CS5" i="1"/>
  <c r="DF5" i="1" s="1"/>
  <c r="DG5" i="1" s="1"/>
  <c r="E22" i="7" l="1"/>
  <c r="F22" i="7"/>
  <c r="H22" i="7" s="1"/>
  <c r="G16" i="7"/>
  <c r="I19" i="7" s="1"/>
  <c r="G17" i="7"/>
  <c r="D17" i="7"/>
  <c r="D26" i="7"/>
  <c r="E17" i="7"/>
  <c r="F25" i="7"/>
  <c r="H25" i="7" s="1"/>
  <c r="E25" i="7"/>
  <c r="D25" i="7"/>
  <c r="G25" i="7"/>
  <c r="I25" i="7" s="1"/>
  <c r="F19" i="7"/>
  <c r="G18" i="7"/>
  <c r="F18" i="7"/>
  <c r="H18" i="7" s="1"/>
  <c r="D18" i="7"/>
  <c r="D24" i="7"/>
  <c r="F9" i="7"/>
  <c r="H9" i="7" s="1"/>
  <c r="D9" i="7"/>
  <c r="G9" i="7"/>
  <c r="I9" i="7" s="1"/>
  <c r="F17" i="7"/>
  <c r="H17" i="7" s="1"/>
  <c r="E26" i="7"/>
  <c r="G19" i="7"/>
  <c r="F24" i="7"/>
  <c r="H24" i="7" s="1"/>
  <c r="E20" i="7"/>
  <c r="G26" i="7"/>
  <c r="F26" i="7"/>
  <c r="H26" i="7" s="1"/>
  <c r="D19" i="7"/>
  <c r="D21" i="7"/>
  <c r="G21" i="7"/>
  <c r="F21" i="7"/>
  <c r="H21" i="7" s="1"/>
  <c r="E21" i="7"/>
  <c r="E24" i="7"/>
  <c r="F23" i="7"/>
  <c r="H23" i="7" s="1"/>
  <c r="D23" i="7"/>
  <c r="G23" i="7"/>
  <c r="E23" i="7"/>
  <c r="G24" i="7"/>
  <c r="CZ5" i="1"/>
  <c r="DA5" i="1" s="1"/>
  <c r="DH5" i="1"/>
  <c r="CX5" i="1"/>
  <c r="CY5" i="1" s="1"/>
  <c r="I17" i="7"/>
  <c r="I20" i="7"/>
  <c r="H20" i="7"/>
  <c r="I26" i="7" l="1"/>
  <c r="I22" i="7"/>
  <c r="I24" i="7"/>
  <c r="I21" i="7"/>
  <c r="I18" i="7"/>
  <c r="I23" i="7"/>
  <c r="E9" i="7"/>
  <c r="J23" i="7"/>
  <c r="M23" i="7"/>
  <c r="L23" i="7"/>
  <c r="K23" i="7"/>
  <c r="D8" i="7"/>
  <c r="E18" i="7"/>
  <c r="K25" i="7"/>
  <c r="M25" i="7"/>
  <c r="L25" i="7"/>
  <c r="J25" i="7"/>
  <c r="L18" i="7"/>
  <c r="K18" i="7"/>
  <c r="J18" i="7"/>
  <c r="M18" i="7"/>
  <c r="J21" i="7"/>
  <c r="M21" i="7"/>
  <c r="L21" i="7"/>
  <c r="K21" i="7"/>
  <c r="DI5" i="1"/>
  <c r="H16" i="7"/>
  <c r="H14" i="7"/>
  <c r="H13" i="7"/>
  <c r="M15" i="7"/>
  <c r="L15" i="7"/>
  <c r="K15" i="7"/>
  <c r="J15" i="7"/>
  <c r="G15" i="7"/>
  <c r="F15" i="7"/>
  <c r="H15" i="7" s="1"/>
  <c r="E15" i="7"/>
  <c r="D15" i="7"/>
  <c r="M12" i="7"/>
  <c r="L12" i="7"/>
  <c r="K12" i="7"/>
  <c r="J12" i="7"/>
  <c r="G12" i="7"/>
  <c r="F12" i="7"/>
  <c r="H12" i="7" s="1"/>
  <c r="E12" i="7"/>
  <c r="D12" i="7"/>
  <c r="G11" i="7"/>
  <c r="F11" i="7"/>
  <c r="H11" i="7" s="1"/>
  <c r="E11" i="7"/>
  <c r="D11" i="7"/>
  <c r="G10" i="7"/>
  <c r="F10" i="7"/>
  <c r="H10" i="7" s="1"/>
  <c r="E10" i="7"/>
  <c r="D10" i="7"/>
  <c r="J8" i="7"/>
  <c r="K8" i="7"/>
  <c r="L8" i="7"/>
  <c r="M8" i="7"/>
  <c r="G8" i="7"/>
  <c r="F8" i="7"/>
  <c r="H8" i="7" s="1"/>
  <c r="E8" i="7"/>
  <c r="I15" i="7" l="1"/>
  <c r="I12" i="7"/>
  <c r="I11" i="7"/>
  <c r="I14" i="7"/>
  <c r="I10" i="7"/>
  <c r="I13" i="7"/>
  <c r="I8" i="7"/>
  <c r="I16" i="7"/>
</calcChain>
</file>

<file path=xl/sharedStrings.xml><?xml version="1.0" encoding="utf-8"?>
<sst xmlns="http://schemas.openxmlformats.org/spreadsheetml/2006/main" count="77" uniqueCount="70">
  <si>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</si>
  <si>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</si>
  <si>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</si>
  <si>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</si>
  <si>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</si>
  <si>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</si>
  <si>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</si>
  <si>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</si>
  <si>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</si>
  <si>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</si>
  <si>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</si>
  <si>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</si>
  <si>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</si>
  <si>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</si>
  <si>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</si>
  <si>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</si>
  <si>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</si>
  <si>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</si>
  <si>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</si>
  <si>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</si>
  <si>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</si>
  <si>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</si>
  <si>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</si>
  <si>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</si>
  <si>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</si>
  <si>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</si>
  <si>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</si>
  <si>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</si>
  <si>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</si>
  <si>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</si>
  <si>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</si>
  <si>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สำนักงานเขตพื้นที่การศึกษา........................................................................</t>
  </si>
  <si>
    <t>ส่วนเบี่ยงเบน
มาตรฐาน</t>
  </si>
  <si>
    <t>โรงเรียน.........................................................................</t>
  </si>
  <si>
    <t>วิทยาศาสตร์</t>
  </si>
  <si>
    <t xml:space="preserve">รายงานผลการประเมิน Pre O-NET ปีการศึกษา 2560
กลุ่มสาระการเรียนรู้วิทยาศาสตร์ ระดับชั้นประถมศึกษาปีที่ 6  </t>
  </si>
  <si>
    <t>สาระที่ 1 สิ่งมีชีวิตกับกระบวนการดำรงชีวิต</t>
  </si>
  <si>
    <t>มฐ ว 1.1</t>
  </si>
  <si>
    <t>มฐ ว 1.2</t>
  </si>
  <si>
    <t>สาระที่ 2  ชีวิตกับสิ่งแวดล้อม</t>
  </si>
  <si>
    <t>มฐ ว 2.1</t>
  </si>
  <si>
    <t>มฐ ว 2.2</t>
  </si>
  <si>
    <t>สาระที่ 3 สารและสมบัติของสาร</t>
  </si>
  <si>
    <t>มฐ ว 3.1</t>
  </si>
  <si>
    <t>มฐ ว 3.2</t>
  </si>
  <si>
    <t>สาระที่ 4 แรงและการเคลื่อนที่</t>
  </si>
  <si>
    <t>มฐ ว 4.1</t>
  </si>
  <si>
    <t>มฐ ว 4.2</t>
  </si>
  <si>
    <t>สาระที่ 5 พลังงาน</t>
  </si>
  <si>
    <t>มฐ ว 5.1</t>
  </si>
  <si>
    <t>สาระที่ 6 กระบวนการเปลี่ยนแปลงโลก</t>
  </si>
  <si>
    <t>มฐ ว 6.1</t>
  </si>
  <si>
    <t>สาระที่ 7 ดาราศาสตร์และอวกาศ</t>
  </si>
  <si>
    <t>มฐ ว 7.1</t>
  </si>
  <si>
    <t>ว1.1</t>
  </si>
  <si>
    <t>ว1.2</t>
  </si>
  <si>
    <t>ว2.1</t>
  </si>
  <si>
    <t>ว2.2</t>
  </si>
  <si>
    <t>ว3.1</t>
  </si>
  <si>
    <t>ว3.2</t>
  </si>
  <si>
    <t>ว4.1</t>
  </si>
  <si>
    <t>ว4.2</t>
  </si>
  <si>
    <t>ว5.1</t>
  </si>
  <si>
    <t>ว6.1</t>
  </si>
  <si>
    <t>ว7.1</t>
  </si>
  <si>
    <t>สาระ 1</t>
  </si>
  <si>
    <t>สาระ4</t>
  </si>
  <si>
    <t>สาระ5</t>
  </si>
  <si>
    <t>สาระ6</t>
  </si>
  <si>
    <t>สาระ7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</si>
</sst>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2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Angsana New"/>
      <family val="1"/>
    </font>
    <font>
      <b/>
      <sz val="16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87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0" xfId="0" applyFont="1"/>
    <xf numFmtId="0" fontId="2" fillId="7" borderId="4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11" fillId="0" borderId="14" xfId="0" applyFont="1" applyBorder="1" applyAlignment="1">
      <alignment horizont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289891</xdr:colOff>
      <xdr:row>0</xdr:row>
      <xdr:rowOff>82831</xdr:rowOff>
    </xdr:from>
    <xdr:to>
      <xdr:col>12</xdr:col>
      <xdr:colOff>431109</xdr:colOff>
      <xdr:row>1</xdr:row>
      <xdr:rowOff>157374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2913" y="82831"/>
          <a:ext cx="571914" cy="795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3"/>
  <sheetViews>
    <sheetView tabSelected="1" zoomScale="130" zoomScaleNormal="130" workbookViewId="0">
      <selection activeCell="D10" sqref="D10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66" width="4.875" style="12" customWidth="1"/>
    <col min="67" max="86" width="4.875" style="1" customWidth="1"/>
    <col min="87" max="94" width="5.875" style="1" customWidth="1"/>
    <col min="95" max="99" width="5.875" style="52" customWidth="1"/>
    <col min="100" max="103" width="5.875" style="1" customWidth="1"/>
    <col min="104" max="111" width="5.875" style="52" customWidth="1"/>
    <col min="112" max="113" width="5.875" style="1" customWidth="1"/>
    <col min="114" max="16384" width="9.125" style="1"/>
  </cols>
  <sheetData>
    <row r="1" spans="1:113" ht="2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5"/>
    </row>
    <row r="2" spans="1:113" ht="21" x14ac:dyDescent="0.45">
      <c r="A2" s="74" t="s">
        <v>7</v>
      </c>
      <c r="B2" s="74"/>
      <c r="C2" s="74"/>
      <c r="D2" s="74"/>
      <c r="E2" s="74"/>
      <c r="F2" s="74"/>
      <c r="G2" s="6" t="s">
        <v>8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7" t="s">
        <v>9</v>
      </c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8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</row>
    <row r="3" spans="1:113" ht="21" x14ac:dyDescent="0.45">
      <c r="A3" s="75" t="s">
        <v>0</v>
      </c>
      <c r="B3" s="69" t="s">
        <v>1</v>
      </c>
      <c r="C3" s="69" t="s">
        <v>2</v>
      </c>
      <c r="D3" s="75" t="s">
        <v>3</v>
      </c>
      <c r="E3" s="69" t="s">
        <v>4</v>
      </c>
      <c r="F3" s="69" t="s">
        <v>5</v>
      </c>
      <c r="G3" s="72" t="s">
        <v>6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10" t="s">
        <v>15</v>
      </c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6"/>
      <c r="CI3" s="66" t="s">
        <v>14</v>
      </c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8"/>
    </row>
    <row r="4" spans="1:113" ht="21" x14ac:dyDescent="0.45">
      <c r="A4" s="76"/>
      <c r="B4" s="70"/>
      <c r="C4" s="70"/>
      <c r="D4" s="76"/>
      <c r="E4" s="70"/>
      <c r="F4" s="70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26.1</v>
      </c>
      <c r="AG4" s="9">
        <v>26.2</v>
      </c>
      <c r="AH4" s="9">
        <v>27.1</v>
      </c>
      <c r="AI4" s="9">
        <v>27.2</v>
      </c>
      <c r="AJ4" s="9">
        <v>28.1</v>
      </c>
      <c r="AK4" s="9">
        <v>28.2</v>
      </c>
      <c r="AL4" s="9">
        <v>29.1</v>
      </c>
      <c r="AM4" s="9">
        <v>29.2</v>
      </c>
      <c r="AN4" s="9">
        <v>30.1</v>
      </c>
      <c r="AO4" s="9">
        <v>30.2</v>
      </c>
      <c r="AP4" s="9">
        <v>31</v>
      </c>
      <c r="AQ4" s="9">
        <v>32</v>
      </c>
      <c r="AR4" s="9">
        <v>33</v>
      </c>
      <c r="AS4" s="9">
        <v>34</v>
      </c>
      <c r="AT4" s="9">
        <v>35</v>
      </c>
      <c r="AU4" s="3">
        <v>1</v>
      </c>
      <c r="AV4" s="3">
        <v>2</v>
      </c>
      <c r="AW4" s="3">
        <v>3</v>
      </c>
      <c r="AX4" s="3">
        <v>4</v>
      </c>
      <c r="AY4" s="3">
        <v>5</v>
      </c>
      <c r="AZ4" s="3">
        <v>6</v>
      </c>
      <c r="BA4" s="3">
        <v>7</v>
      </c>
      <c r="BB4" s="3">
        <v>8</v>
      </c>
      <c r="BC4" s="3">
        <v>9</v>
      </c>
      <c r="BD4" s="3">
        <v>10</v>
      </c>
      <c r="BE4" s="3">
        <v>11</v>
      </c>
      <c r="BF4" s="3">
        <v>12</v>
      </c>
      <c r="BG4" s="3">
        <v>13</v>
      </c>
      <c r="BH4" s="3">
        <v>14</v>
      </c>
      <c r="BI4" s="3">
        <v>15</v>
      </c>
      <c r="BJ4" s="3">
        <v>16</v>
      </c>
      <c r="BK4" s="3">
        <v>17</v>
      </c>
      <c r="BL4" s="3">
        <v>18</v>
      </c>
      <c r="BM4" s="3">
        <v>19</v>
      </c>
      <c r="BN4" s="3">
        <v>20</v>
      </c>
      <c r="BO4" s="3">
        <v>21</v>
      </c>
      <c r="BP4" s="3">
        <v>22</v>
      </c>
      <c r="BQ4" s="3">
        <v>23</v>
      </c>
      <c r="BR4" s="3">
        <v>24</v>
      </c>
      <c r="BS4" s="3">
        <v>25</v>
      </c>
      <c r="BT4" s="3">
        <v>26.1</v>
      </c>
      <c r="BU4" s="3">
        <v>26.2</v>
      </c>
      <c r="BV4" s="3">
        <v>27.1</v>
      </c>
      <c r="BW4" s="3">
        <v>27.2</v>
      </c>
      <c r="BX4" s="3">
        <v>28.1</v>
      </c>
      <c r="BY4" s="3">
        <v>28.2</v>
      </c>
      <c r="BZ4" s="3">
        <v>29.1</v>
      </c>
      <c r="CA4" s="3">
        <v>29.2</v>
      </c>
      <c r="CB4" s="3">
        <v>30.1</v>
      </c>
      <c r="CC4" s="3">
        <v>30.2</v>
      </c>
      <c r="CD4" s="3">
        <v>31</v>
      </c>
      <c r="CE4" s="3">
        <v>32</v>
      </c>
      <c r="CF4" s="3">
        <v>33</v>
      </c>
      <c r="CG4" s="3">
        <v>34</v>
      </c>
      <c r="CH4" s="3">
        <v>35</v>
      </c>
      <c r="CI4" s="14" t="s">
        <v>54</v>
      </c>
      <c r="CJ4" s="18" t="s">
        <v>55</v>
      </c>
      <c r="CK4" s="18" t="s">
        <v>56</v>
      </c>
      <c r="CL4" s="18" t="s">
        <v>57</v>
      </c>
      <c r="CM4" s="18" t="s">
        <v>58</v>
      </c>
      <c r="CN4" s="18" t="s">
        <v>59</v>
      </c>
      <c r="CO4" s="18" t="s">
        <v>60</v>
      </c>
      <c r="CP4" s="18" t="s">
        <v>61</v>
      </c>
      <c r="CQ4" s="18" t="s">
        <v>62</v>
      </c>
      <c r="CR4" s="18" t="s">
        <v>63</v>
      </c>
      <c r="CS4" s="18" t="s">
        <v>64</v>
      </c>
      <c r="CT4" s="18" t="s">
        <v>65</v>
      </c>
      <c r="CU4" s="18" t="s">
        <v>11</v>
      </c>
      <c r="CV4" s="18" t="s">
        <v>12</v>
      </c>
      <c r="CW4" s="18" t="s">
        <v>11</v>
      </c>
      <c r="CX4" s="18" t="s">
        <v>13</v>
      </c>
      <c r="CY4" s="18" t="s">
        <v>11</v>
      </c>
      <c r="CZ4" s="18" t="s">
        <v>66</v>
      </c>
      <c r="DA4" s="18" t="s">
        <v>11</v>
      </c>
      <c r="DB4" s="18" t="s">
        <v>67</v>
      </c>
      <c r="DC4" s="18" t="s">
        <v>11</v>
      </c>
      <c r="DD4" s="18" t="s">
        <v>68</v>
      </c>
      <c r="DE4" s="18" t="s">
        <v>11</v>
      </c>
      <c r="DF4" s="18" t="s">
        <v>69</v>
      </c>
      <c r="DG4" s="18" t="s">
        <v>11</v>
      </c>
      <c r="DH4" s="18" t="s">
        <v>10</v>
      </c>
      <c r="DI4" s="18" t="s">
        <v>11</v>
      </c>
    </row>
    <row r="5" spans="1:113" ht="23.25" x14ac:dyDescent="0.5">
      <c r="A5" s="76"/>
      <c r="B5" s="70"/>
      <c r="C5" s="70"/>
      <c r="D5" s="76"/>
      <c r="E5" s="70"/>
      <c r="F5" s="70"/>
      <c r="G5" s="40">
        <v>4</v>
      </c>
      <c r="H5" s="40">
        <v>4</v>
      </c>
      <c r="I5" s="40">
        <v>3</v>
      </c>
      <c r="J5" s="40">
        <v>3</v>
      </c>
      <c r="K5" s="40">
        <v>1</v>
      </c>
      <c r="L5" s="40">
        <v>3</v>
      </c>
      <c r="M5" s="40">
        <v>2</v>
      </c>
      <c r="N5" s="40">
        <v>2</v>
      </c>
      <c r="O5" s="40">
        <v>1</v>
      </c>
      <c r="P5" s="40">
        <v>3</v>
      </c>
      <c r="Q5" s="40">
        <v>3</v>
      </c>
      <c r="R5" s="40">
        <v>2</v>
      </c>
      <c r="S5" s="40">
        <v>1</v>
      </c>
      <c r="T5" s="40">
        <v>4</v>
      </c>
      <c r="U5" s="40">
        <v>4</v>
      </c>
      <c r="V5" s="40">
        <v>1</v>
      </c>
      <c r="W5" s="40">
        <v>4</v>
      </c>
      <c r="X5" s="40">
        <v>3</v>
      </c>
      <c r="Y5" s="40">
        <v>4</v>
      </c>
      <c r="Z5" s="40">
        <v>3</v>
      </c>
      <c r="AA5" s="40">
        <v>4</v>
      </c>
      <c r="AB5" s="41">
        <v>4</v>
      </c>
      <c r="AC5" s="40">
        <v>4</v>
      </c>
      <c r="AD5" s="41">
        <v>4</v>
      </c>
      <c r="AE5" s="40">
        <v>4</v>
      </c>
      <c r="AF5" s="53">
        <v>1</v>
      </c>
      <c r="AG5" s="53">
        <v>4</v>
      </c>
      <c r="AH5" s="53">
        <v>1</v>
      </c>
      <c r="AI5" s="53">
        <v>3</v>
      </c>
      <c r="AJ5" s="53">
        <v>3</v>
      </c>
      <c r="AK5" s="53">
        <v>5</v>
      </c>
      <c r="AL5" s="53">
        <v>2</v>
      </c>
      <c r="AM5" s="53">
        <v>5</v>
      </c>
      <c r="AN5" s="53">
        <v>5</v>
      </c>
      <c r="AO5" s="53">
        <v>6</v>
      </c>
      <c r="AP5" s="41">
        <v>4</v>
      </c>
      <c r="AQ5" s="41">
        <v>4</v>
      </c>
      <c r="AR5" s="41">
        <v>4</v>
      </c>
      <c r="AS5" s="41">
        <v>7</v>
      </c>
      <c r="AT5" s="42">
        <v>7</v>
      </c>
      <c r="AU5" s="43">
        <f>IF(G5=4,2,0)</f>
        <v>2</v>
      </c>
      <c r="AV5" s="43">
        <f>IF(H5=4,2,0)</f>
        <v>2</v>
      </c>
      <c r="AW5" s="43">
        <f>IF(I5=3,2,0)</f>
        <v>2</v>
      </c>
      <c r="AX5" s="43">
        <f>IF(J5=3,2,0)</f>
        <v>2</v>
      </c>
      <c r="AY5" s="43">
        <f t="shared" ref="AY5:BJ5" si="0">IF(K5=1,2,0)</f>
        <v>2</v>
      </c>
      <c r="AZ5" s="43">
        <f>IF(L5=3,2,0)</f>
        <v>2</v>
      </c>
      <c r="BA5" s="43">
        <f>IF(M5=2,2,0)</f>
        <v>2</v>
      </c>
      <c r="BB5" s="43">
        <f>IF(N5=2,2,0)</f>
        <v>2</v>
      </c>
      <c r="BC5" s="43">
        <f t="shared" si="0"/>
        <v>2</v>
      </c>
      <c r="BD5" s="43">
        <f>IF(P5=3,2,0)</f>
        <v>2</v>
      </c>
      <c r="BE5" s="43">
        <f>IF(Q5=3,2,0)</f>
        <v>2</v>
      </c>
      <c r="BF5" s="43">
        <f>IF(R5=2,2,0)</f>
        <v>2</v>
      </c>
      <c r="BG5" s="43">
        <f t="shared" si="0"/>
        <v>2</v>
      </c>
      <c r="BH5" s="43">
        <f>IF(T5=4,2,0)</f>
        <v>2</v>
      </c>
      <c r="BI5" s="43">
        <f>IF(U5=4,2,0)</f>
        <v>2</v>
      </c>
      <c r="BJ5" s="43">
        <f t="shared" si="0"/>
        <v>2</v>
      </c>
      <c r="BK5" s="43">
        <f>IF(W5=4,2,0)</f>
        <v>2</v>
      </c>
      <c r="BL5" s="43">
        <f>IF(X5=3,2,0)</f>
        <v>2</v>
      </c>
      <c r="BM5" s="43">
        <f>IF(Y5=4,2,0)</f>
        <v>2</v>
      </c>
      <c r="BN5" s="43">
        <f>IF(Z5=3,2,0)</f>
        <v>2</v>
      </c>
      <c r="BO5" s="43">
        <f>IF(AA5=4,2,0)</f>
        <v>2</v>
      </c>
      <c r="BP5" s="43">
        <f>AB5</f>
        <v>4</v>
      </c>
      <c r="BQ5" s="43">
        <f>IF(AC5=4,2,0)</f>
        <v>2</v>
      </c>
      <c r="BR5" s="43">
        <f>AD5</f>
        <v>4</v>
      </c>
      <c r="BS5" s="43">
        <f>IF(AE5=4,2,0)</f>
        <v>2</v>
      </c>
      <c r="BT5" s="43">
        <f>IF(OR(AF5=1,AF5=4),2,0)</f>
        <v>2</v>
      </c>
      <c r="BU5" s="43">
        <f>IF(OR(AG5=1,AG5=4),2,0)</f>
        <v>2</v>
      </c>
      <c r="BV5" s="43">
        <f>IF(OR(AH5=1,AH5=3),2,0)</f>
        <v>2</v>
      </c>
      <c r="BW5" s="43">
        <f>IF(OR(AI5=1,AI5=3),2,0)</f>
        <v>2</v>
      </c>
      <c r="BX5" s="43">
        <f>IF(OR(AJ5=3,AJ5=5),2,0)</f>
        <v>2</v>
      </c>
      <c r="BY5" s="43">
        <f>IF(OR(AK5=3,AK5=5),2,0)</f>
        <v>2</v>
      </c>
      <c r="BZ5" s="43">
        <f>IF(OR(AL5=2,AL5=5),2,0)</f>
        <v>2</v>
      </c>
      <c r="CA5" s="43">
        <f>IF(OR(AM5=2,AM5=5),2,0)</f>
        <v>2</v>
      </c>
      <c r="CB5" s="43">
        <f>IF(OR(AN5=5,AN5=6),2,0)</f>
        <v>2</v>
      </c>
      <c r="CC5" s="43">
        <f>IF(OR(AO5=5,AO5=6),2,0)</f>
        <v>2</v>
      </c>
      <c r="CD5" s="43">
        <f t="shared" ref="CD5:CH5" si="1">AP5</f>
        <v>4</v>
      </c>
      <c r="CE5" s="43">
        <f t="shared" si="1"/>
        <v>4</v>
      </c>
      <c r="CF5" s="43">
        <f t="shared" si="1"/>
        <v>4</v>
      </c>
      <c r="CG5" s="43">
        <f t="shared" si="1"/>
        <v>7</v>
      </c>
      <c r="CH5" s="43">
        <f t="shared" si="1"/>
        <v>7</v>
      </c>
      <c r="CI5" s="44">
        <f>AU5+AW5+AX5+BV5+BW5</f>
        <v>10</v>
      </c>
      <c r="CJ5" s="45">
        <f>AV5+BX5+BY5</f>
        <v>6</v>
      </c>
      <c r="CK5" s="45">
        <f>AY5+CE5</f>
        <v>6</v>
      </c>
      <c r="CL5" s="44">
        <f>AZ5</f>
        <v>2</v>
      </c>
      <c r="CM5" s="44">
        <f>BA5+BO5+BP5+CF5</f>
        <v>12</v>
      </c>
      <c r="CN5" s="44">
        <f>BB5+BC5+BS5+BT5+BU5</f>
        <v>10</v>
      </c>
      <c r="CO5" s="44">
        <f>BD5+BE5+BF5</f>
        <v>6</v>
      </c>
      <c r="CP5" s="44">
        <f>BZ5+CA5</f>
        <v>4</v>
      </c>
      <c r="CQ5" s="44">
        <f>BG5+BH5+BI5+BJ5+CB5+CC5+CD5+CG5</f>
        <v>23</v>
      </c>
      <c r="CR5" s="44">
        <f>BK5+BL5+BQ5+BR5+CH5</f>
        <v>17</v>
      </c>
      <c r="CS5" s="44">
        <f>BM5+BN5</f>
        <v>4</v>
      </c>
      <c r="CT5" s="46">
        <f>CI5+CJ5</f>
        <v>16</v>
      </c>
      <c r="CU5" s="47" t="str">
        <f>IF(CT5&lt;4,"ปรับปรุง",IF(CT5&lt;8,"พอใช้",IF(CT5&lt;12,"ดี",IF(CT5&gt;=12,"ดีมาก"))))</f>
        <v>ดีมาก</v>
      </c>
      <c r="CV5" s="46">
        <f>CK5+CL5</f>
        <v>8</v>
      </c>
      <c r="CW5" s="47" t="str">
        <f>IF(CV5&lt;2,"ปรับปรุง",IF(CV5&lt;4,"พอใช้",IF(CV5&lt;6,"ดี",IF(CV5&gt;=6,"ดีมาก"))))</f>
        <v>ดีมาก</v>
      </c>
      <c r="CX5" s="46">
        <f>CM5+CN5</f>
        <v>22</v>
      </c>
      <c r="CY5" s="47" t="str">
        <f>IF(CX5&lt;5.5,"ปรับปรุง",IF(CX5&lt;11,"พอใช้",IF(CX5&lt;16.5,"ดี",IF(CX5&gt;=16.5,"ดีมาก"))))</f>
        <v>ดีมาก</v>
      </c>
      <c r="CZ5" s="46">
        <f>CO5+CP5</f>
        <v>10</v>
      </c>
      <c r="DA5" s="47" t="str">
        <f>IF(CZ5&lt;2.5,"ปรับปรุง",IF(CZ5&lt;5,"พอใช้",IF(CZ5&lt;7.5,"ดี",IF(CZ5&gt;=7.5,"ดีมาก"))))</f>
        <v>ดีมาก</v>
      </c>
      <c r="DB5" s="46">
        <f>CQ5</f>
        <v>23</v>
      </c>
      <c r="DC5" s="47" t="str">
        <f>IF(DB5&lt;5.75,"ปรับปรุง",IF(DB5&lt;11.5,"พอใช้",IF(DB5&lt;17.25,"ดี",IF(DB5&gt;=17.25,"ดีมาก"))))</f>
        <v>ดีมาก</v>
      </c>
      <c r="DD5" s="46">
        <f>CR5</f>
        <v>17</v>
      </c>
      <c r="DE5" s="48" t="str">
        <f>IF(DD5&lt;4.25,"ปรับปรุง",IF(DD5&lt;8.5,"พอใช้",IF(DD5&lt;12.75,"ดี",IF(DD5&gt;=12.75,"ดีมาก"))))</f>
        <v>ดีมาก</v>
      </c>
      <c r="DF5" s="46">
        <f>CS5</f>
        <v>4</v>
      </c>
      <c r="DG5" s="48" t="str">
        <f>IF(DF5&lt;1,"ปรับปรุง",IF(DF5&lt;2,"พอใช้",IF(DF5&lt;3,"ดี",IF(DF5&gt;=3,"ดีมาก"))))</f>
        <v>ดีมาก</v>
      </c>
      <c r="DH5" s="48">
        <f>SUM(CI5:CS5)</f>
        <v>100</v>
      </c>
      <c r="DI5" s="49" t="str">
        <f>IF(DH5&lt;25,"ปรับปรุง",IF(DH5&lt;50,"พอใช้",IF(DH5&lt;75,"ดี",IF(DH5&gt;=75,"ดีมาก"))))</f>
        <v>ดีมาก</v>
      </c>
    </row>
    <row r="6" spans="1:113" s="11" customFormat="1" ht="23.25" x14ac:dyDescent="0.5">
      <c r="A6" s="56"/>
      <c r="B6" s="57"/>
      <c r="C6" s="57"/>
      <c r="D6" s="56"/>
      <c r="E6" s="57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59"/>
      <c r="CJ6" s="61"/>
      <c r="CK6" s="61"/>
      <c r="CL6" s="59"/>
      <c r="CM6" s="59"/>
      <c r="CN6" s="59"/>
      <c r="CO6" s="59"/>
      <c r="CP6" s="59"/>
      <c r="CQ6" s="59"/>
      <c r="CR6" s="59"/>
      <c r="CS6" s="59"/>
      <c r="CT6" s="62"/>
      <c r="CU6" s="63"/>
      <c r="CV6" s="62"/>
      <c r="CW6" s="63"/>
      <c r="CX6" s="62"/>
      <c r="CY6" s="63"/>
      <c r="CZ6" s="62"/>
      <c r="DA6" s="63"/>
      <c r="DB6" s="62"/>
      <c r="DC6" s="63"/>
      <c r="DD6" s="62"/>
      <c r="DE6" s="64"/>
      <c r="DF6" s="62"/>
      <c r="DG6" s="64"/>
      <c r="DH6" s="64"/>
      <c r="DI6" s="65"/>
    </row>
    <row r="7" spans="1:113" ht="23.25" x14ac:dyDescent="0.5">
      <c r="A7" s="56"/>
      <c r="B7" s="57"/>
      <c r="C7" s="57"/>
      <c r="D7" s="56"/>
      <c r="E7" s="57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59"/>
      <c r="CJ7" s="61"/>
      <c r="CK7" s="61"/>
      <c r="CL7" s="59"/>
      <c r="CM7" s="59"/>
      <c r="CN7" s="59"/>
      <c r="CO7" s="59"/>
      <c r="CP7" s="59"/>
      <c r="CQ7" s="59"/>
      <c r="CR7" s="59"/>
      <c r="CS7" s="59"/>
      <c r="CT7" s="62"/>
      <c r="CU7" s="63"/>
      <c r="CV7" s="62"/>
      <c r="CW7" s="63"/>
      <c r="CX7" s="62"/>
      <c r="CY7" s="63"/>
      <c r="CZ7" s="62"/>
      <c r="DA7" s="63"/>
      <c r="DB7" s="62"/>
      <c r="DC7" s="63"/>
      <c r="DD7" s="62"/>
      <c r="DE7" s="64"/>
      <c r="DF7" s="62"/>
      <c r="DG7" s="64"/>
      <c r="DH7" s="64"/>
      <c r="DI7" s="65"/>
    </row>
    <row r="8" spans="1:113" ht="23.25" x14ac:dyDescent="0.5">
      <c r="A8" s="56"/>
      <c r="B8" s="57"/>
      <c r="C8" s="57"/>
      <c r="D8" s="56"/>
      <c r="E8" s="57"/>
      <c r="F8" s="5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59"/>
      <c r="CJ8" s="61"/>
      <c r="CK8" s="61"/>
      <c r="CL8" s="59"/>
      <c r="CM8" s="59"/>
      <c r="CN8" s="59"/>
      <c r="CO8" s="59"/>
      <c r="CP8" s="59"/>
      <c r="CQ8" s="59"/>
      <c r="CR8" s="59"/>
      <c r="CS8" s="59"/>
      <c r="CT8" s="62"/>
      <c r="CU8" s="63"/>
      <c r="CV8" s="62"/>
      <c r="CW8" s="63"/>
      <c r="CX8" s="62"/>
      <c r="CY8" s="63"/>
      <c r="CZ8" s="62"/>
      <c r="DA8" s="63"/>
      <c r="DB8" s="62"/>
      <c r="DC8" s="63"/>
      <c r="DD8" s="62"/>
      <c r="DE8" s="64"/>
      <c r="DF8" s="62"/>
      <c r="DG8" s="64"/>
      <c r="DH8" s="64"/>
      <c r="DI8" s="65"/>
    </row>
    <row r="9" spans="1:113" ht="23.25" x14ac:dyDescent="0.5">
      <c r="A9" s="56"/>
      <c r="B9" s="57"/>
      <c r="C9" s="57"/>
      <c r="D9" s="56"/>
      <c r="E9" s="57"/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59"/>
      <c r="CJ9" s="61"/>
      <c r="CK9" s="61"/>
      <c r="CL9" s="59"/>
      <c r="CM9" s="59"/>
      <c r="CN9" s="59"/>
      <c r="CO9" s="59"/>
      <c r="CP9" s="59"/>
      <c r="CQ9" s="59"/>
      <c r="CR9" s="59"/>
      <c r="CS9" s="59"/>
      <c r="CT9" s="62"/>
      <c r="CU9" s="63"/>
      <c r="CV9" s="62"/>
      <c r="CW9" s="63"/>
      <c r="CX9" s="62"/>
      <c r="CY9" s="63"/>
      <c r="CZ9" s="62"/>
      <c r="DA9" s="63"/>
      <c r="DB9" s="62"/>
      <c r="DC9" s="63"/>
      <c r="DD9" s="62"/>
      <c r="DE9" s="64"/>
      <c r="DF9" s="62"/>
      <c r="DG9" s="64"/>
      <c r="DH9" s="64"/>
      <c r="DI9" s="65"/>
    </row>
    <row r="10" spans="1:113" ht="23.25" x14ac:dyDescent="0.5">
      <c r="A10" s="56"/>
      <c r="B10" s="57"/>
      <c r="C10" s="57"/>
      <c r="D10" s="56"/>
      <c r="E10" s="57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59"/>
      <c r="CJ10" s="61"/>
      <c r="CK10" s="61"/>
      <c r="CL10" s="59"/>
      <c r="CM10" s="59"/>
      <c r="CN10" s="59"/>
      <c r="CO10" s="59"/>
      <c r="CP10" s="59"/>
      <c r="CQ10" s="59"/>
      <c r="CR10" s="59"/>
      <c r="CS10" s="59"/>
      <c r="CT10" s="62"/>
      <c r="CU10" s="63"/>
      <c r="CV10" s="62"/>
      <c r="CW10" s="63"/>
      <c r="CX10" s="62"/>
      <c r="CY10" s="63"/>
      <c r="CZ10" s="62"/>
      <c r="DA10" s="63"/>
      <c r="DB10" s="62"/>
      <c r="DC10" s="63"/>
      <c r="DD10" s="62"/>
      <c r="DE10" s="64"/>
      <c r="DF10" s="62"/>
      <c r="DG10" s="64"/>
      <c r="DH10" s="64"/>
      <c r="DI10" s="65"/>
    </row>
    <row r="11" spans="1:113" ht="23.25" x14ac:dyDescent="0.5">
      <c r="A11" s="56"/>
      <c r="B11" s="57"/>
      <c r="C11" s="57"/>
      <c r="D11" s="56"/>
      <c r="E11" s="57"/>
      <c r="F11" s="58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59"/>
      <c r="CJ11" s="61"/>
      <c r="CK11" s="61"/>
      <c r="CL11" s="59"/>
      <c r="CM11" s="59"/>
      <c r="CN11" s="59"/>
      <c r="CO11" s="59"/>
      <c r="CP11" s="59"/>
      <c r="CQ11" s="59"/>
      <c r="CR11" s="59"/>
      <c r="CS11" s="59"/>
      <c r="CT11" s="62"/>
      <c r="CU11" s="63"/>
      <c r="CV11" s="62"/>
      <c r="CW11" s="63"/>
      <c r="CX11" s="62"/>
      <c r="CY11" s="63"/>
      <c r="CZ11" s="62"/>
      <c r="DA11" s="63"/>
      <c r="DB11" s="62"/>
      <c r="DC11" s="63"/>
      <c r="DD11" s="62"/>
      <c r="DE11" s="64"/>
      <c r="DF11" s="62"/>
      <c r="DG11" s="64"/>
      <c r="DH11" s="64"/>
      <c r="DI11" s="65"/>
    </row>
    <row r="12" spans="1:113" ht="23.25" x14ac:dyDescent="0.5">
      <c r="A12" s="56"/>
      <c r="B12" s="57"/>
      <c r="C12" s="57"/>
      <c r="D12" s="56"/>
      <c r="E12" s="57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59"/>
      <c r="CJ12" s="61"/>
      <c r="CK12" s="61"/>
      <c r="CL12" s="59"/>
      <c r="CM12" s="59"/>
      <c r="CN12" s="59"/>
      <c r="CO12" s="59"/>
      <c r="CP12" s="59"/>
      <c r="CQ12" s="59"/>
      <c r="CR12" s="59"/>
      <c r="CS12" s="59"/>
      <c r="CT12" s="62"/>
      <c r="CU12" s="63"/>
      <c r="CV12" s="62"/>
      <c r="CW12" s="63"/>
      <c r="CX12" s="62"/>
      <c r="CY12" s="63"/>
      <c r="CZ12" s="62"/>
      <c r="DA12" s="63"/>
      <c r="DB12" s="62"/>
      <c r="DC12" s="63"/>
      <c r="DD12" s="62"/>
      <c r="DE12" s="64"/>
      <c r="DF12" s="62"/>
      <c r="DG12" s="64"/>
      <c r="DH12" s="64"/>
      <c r="DI12" s="65"/>
    </row>
    <row r="13" spans="1:113" ht="23.25" x14ac:dyDescent="0.5">
      <c r="A13" s="56"/>
      <c r="B13" s="57"/>
      <c r="C13" s="57"/>
      <c r="D13" s="56"/>
      <c r="E13" s="57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59"/>
      <c r="CJ13" s="61"/>
      <c r="CK13" s="61"/>
      <c r="CL13" s="59"/>
      <c r="CM13" s="59"/>
      <c r="CN13" s="59"/>
      <c r="CO13" s="59"/>
      <c r="CP13" s="59"/>
      <c r="CQ13" s="59"/>
      <c r="CR13" s="59"/>
      <c r="CS13" s="59"/>
      <c r="CT13" s="62"/>
      <c r="CU13" s="63"/>
      <c r="CV13" s="62"/>
      <c r="CW13" s="63"/>
      <c r="CX13" s="62"/>
      <c r="CY13" s="63"/>
      <c r="CZ13" s="62"/>
      <c r="DA13" s="63"/>
      <c r="DB13" s="62"/>
      <c r="DC13" s="63"/>
      <c r="DD13" s="62"/>
      <c r="DE13" s="64"/>
      <c r="DF13" s="62"/>
      <c r="DG13" s="64"/>
      <c r="DH13" s="64"/>
      <c r="DI13" s="65"/>
    </row>
    <row r="14" spans="1:113" ht="23.25" x14ac:dyDescent="0.5">
      <c r="A14" s="56"/>
      <c r="B14" s="57"/>
      <c r="C14" s="57"/>
      <c r="D14" s="56"/>
      <c r="E14" s="57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59"/>
      <c r="CJ14" s="61"/>
      <c r="CK14" s="61"/>
      <c r="CL14" s="59"/>
      <c r="CM14" s="59"/>
      <c r="CN14" s="59"/>
      <c r="CO14" s="59"/>
      <c r="CP14" s="59"/>
      <c r="CQ14" s="59"/>
      <c r="CR14" s="59"/>
      <c r="CS14" s="59"/>
      <c r="CT14" s="62"/>
      <c r="CU14" s="63"/>
      <c r="CV14" s="62"/>
      <c r="CW14" s="63"/>
      <c r="CX14" s="62"/>
      <c r="CY14" s="63"/>
      <c r="CZ14" s="62"/>
      <c r="DA14" s="63"/>
      <c r="DB14" s="62"/>
      <c r="DC14" s="63"/>
      <c r="DD14" s="62"/>
      <c r="DE14" s="64"/>
      <c r="DF14" s="62"/>
      <c r="DG14" s="64"/>
      <c r="DH14" s="64"/>
      <c r="DI14" s="65"/>
    </row>
    <row r="15" spans="1:113" ht="23.25" x14ac:dyDescent="0.5">
      <c r="A15" s="56"/>
      <c r="B15" s="57"/>
      <c r="C15" s="57"/>
      <c r="D15" s="56"/>
      <c r="E15" s="57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59"/>
      <c r="CJ15" s="61"/>
      <c r="CK15" s="61"/>
      <c r="CL15" s="59"/>
      <c r="CM15" s="59"/>
      <c r="CN15" s="59"/>
      <c r="CO15" s="59"/>
      <c r="CP15" s="59"/>
      <c r="CQ15" s="59"/>
      <c r="CR15" s="59"/>
      <c r="CS15" s="59"/>
      <c r="CT15" s="62"/>
      <c r="CU15" s="63"/>
      <c r="CV15" s="62"/>
      <c r="CW15" s="63"/>
      <c r="CX15" s="62"/>
      <c r="CY15" s="63"/>
      <c r="CZ15" s="62"/>
      <c r="DA15" s="63"/>
      <c r="DB15" s="62"/>
      <c r="DC15" s="63"/>
      <c r="DD15" s="62"/>
      <c r="DE15" s="64"/>
      <c r="DF15" s="62"/>
      <c r="DG15" s="64"/>
      <c r="DH15" s="64"/>
      <c r="DI15" s="65"/>
    </row>
    <row r="16" spans="1:113" ht="23.25" x14ac:dyDescent="0.5">
      <c r="A16" s="56"/>
      <c r="B16" s="57"/>
      <c r="C16" s="57"/>
      <c r="D16" s="56"/>
      <c r="E16" s="57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59"/>
      <c r="CJ16" s="61"/>
      <c r="CK16" s="61"/>
      <c r="CL16" s="59"/>
      <c r="CM16" s="59"/>
      <c r="CN16" s="59"/>
      <c r="CO16" s="59"/>
      <c r="CP16" s="59"/>
      <c r="CQ16" s="59"/>
      <c r="CR16" s="59"/>
      <c r="CS16" s="59"/>
      <c r="CT16" s="62"/>
      <c r="CU16" s="63"/>
      <c r="CV16" s="62"/>
      <c r="CW16" s="63"/>
      <c r="CX16" s="62"/>
      <c r="CY16" s="63"/>
      <c r="CZ16" s="62"/>
      <c r="DA16" s="63"/>
      <c r="DB16" s="62"/>
      <c r="DC16" s="63"/>
      <c r="DD16" s="62"/>
      <c r="DE16" s="64"/>
      <c r="DF16" s="62"/>
      <c r="DG16" s="64"/>
      <c r="DH16" s="64"/>
      <c r="DI16" s="65"/>
    </row>
    <row r="17" spans="1:113" ht="23.25" x14ac:dyDescent="0.5">
      <c r="A17" s="56"/>
      <c r="B17" s="57"/>
      <c r="C17" s="57"/>
      <c r="D17" s="56"/>
      <c r="E17" s="57"/>
      <c r="F17" s="58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59"/>
      <c r="CJ17" s="61"/>
      <c r="CK17" s="61"/>
      <c r="CL17" s="59"/>
      <c r="CM17" s="59"/>
      <c r="CN17" s="59"/>
      <c r="CO17" s="59"/>
      <c r="CP17" s="59"/>
      <c r="CQ17" s="59"/>
      <c r="CR17" s="59"/>
      <c r="CS17" s="59"/>
      <c r="CT17" s="62"/>
      <c r="CU17" s="63"/>
      <c r="CV17" s="62"/>
      <c r="CW17" s="63"/>
      <c r="CX17" s="62"/>
      <c r="CY17" s="63"/>
      <c r="CZ17" s="62"/>
      <c r="DA17" s="63"/>
      <c r="DB17" s="62"/>
      <c r="DC17" s="63"/>
      <c r="DD17" s="62"/>
      <c r="DE17" s="64"/>
      <c r="DF17" s="62"/>
      <c r="DG17" s="64"/>
      <c r="DH17" s="64"/>
      <c r="DI17" s="65"/>
    </row>
    <row r="18" spans="1:113" ht="23.25" x14ac:dyDescent="0.5">
      <c r="A18" s="56"/>
      <c r="B18" s="57"/>
      <c r="C18" s="57"/>
      <c r="D18" s="56"/>
      <c r="E18" s="57"/>
      <c r="F18" s="58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59"/>
      <c r="CJ18" s="61"/>
      <c r="CK18" s="61"/>
      <c r="CL18" s="59"/>
      <c r="CM18" s="59"/>
      <c r="CN18" s="59"/>
      <c r="CO18" s="59"/>
      <c r="CP18" s="59"/>
      <c r="CQ18" s="59"/>
      <c r="CR18" s="59"/>
      <c r="CS18" s="59"/>
      <c r="CT18" s="62"/>
      <c r="CU18" s="63"/>
      <c r="CV18" s="62"/>
      <c r="CW18" s="63"/>
      <c r="CX18" s="62"/>
      <c r="CY18" s="63"/>
      <c r="CZ18" s="62"/>
      <c r="DA18" s="63"/>
      <c r="DB18" s="62"/>
      <c r="DC18" s="63"/>
      <c r="DD18" s="62"/>
      <c r="DE18" s="64"/>
      <c r="DF18" s="62"/>
      <c r="DG18" s="64"/>
      <c r="DH18" s="64"/>
      <c r="DI18" s="65"/>
    </row>
    <row r="19" spans="1:113" ht="23.25" x14ac:dyDescent="0.5">
      <c r="A19" s="56"/>
      <c r="B19" s="57"/>
      <c r="C19" s="57"/>
      <c r="D19" s="56"/>
      <c r="E19" s="57"/>
      <c r="F19" s="58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59"/>
      <c r="CJ19" s="61"/>
      <c r="CK19" s="61"/>
      <c r="CL19" s="59"/>
      <c r="CM19" s="59"/>
      <c r="CN19" s="59"/>
      <c r="CO19" s="59"/>
      <c r="CP19" s="59"/>
      <c r="CQ19" s="59"/>
      <c r="CR19" s="59"/>
      <c r="CS19" s="59"/>
      <c r="CT19" s="62"/>
      <c r="CU19" s="63"/>
      <c r="CV19" s="62"/>
      <c r="CW19" s="63"/>
      <c r="CX19" s="62"/>
      <c r="CY19" s="63"/>
      <c r="CZ19" s="62"/>
      <c r="DA19" s="63"/>
      <c r="DB19" s="62"/>
      <c r="DC19" s="63"/>
      <c r="DD19" s="62"/>
      <c r="DE19" s="64"/>
      <c r="DF19" s="62"/>
      <c r="DG19" s="64"/>
      <c r="DH19" s="64"/>
      <c r="DI19" s="65"/>
    </row>
    <row r="20" spans="1:113" ht="23.25" x14ac:dyDescent="0.5">
      <c r="A20" s="56"/>
      <c r="B20" s="57"/>
      <c r="C20" s="57"/>
      <c r="D20" s="56"/>
      <c r="E20" s="57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59"/>
      <c r="CJ20" s="61"/>
      <c r="CK20" s="61"/>
      <c r="CL20" s="59"/>
      <c r="CM20" s="59"/>
      <c r="CN20" s="59"/>
      <c r="CO20" s="59"/>
      <c r="CP20" s="59"/>
      <c r="CQ20" s="59"/>
      <c r="CR20" s="59"/>
      <c r="CS20" s="59"/>
      <c r="CT20" s="62"/>
      <c r="CU20" s="63"/>
      <c r="CV20" s="62"/>
      <c r="CW20" s="63"/>
      <c r="CX20" s="62"/>
      <c r="CY20" s="63"/>
      <c r="CZ20" s="62"/>
      <c r="DA20" s="63"/>
      <c r="DB20" s="62"/>
      <c r="DC20" s="63"/>
      <c r="DD20" s="62"/>
      <c r="DE20" s="64"/>
      <c r="DF20" s="62"/>
      <c r="DG20" s="64"/>
      <c r="DH20" s="64"/>
      <c r="DI20" s="65"/>
    </row>
    <row r="21" spans="1:113" ht="23.25" x14ac:dyDescent="0.5">
      <c r="AD21" s="19"/>
      <c r="AE21" s="19"/>
    </row>
    <row r="22" spans="1:113" ht="23.25" x14ac:dyDescent="0.5">
      <c r="AD22" s="19"/>
      <c r="AE22" s="19"/>
    </row>
    <row r="23" spans="1:113" ht="23.25" x14ac:dyDescent="0.5">
      <c r="AD23" s="19"/>
      <c r="AE23" s="19"/>
    </row>
  </sheetData>
  <mergeCells count="10">
    <mergeCell ref="CI3:DI3"/>
    <mergeCell ref="E3:E5"/>
    <mergeCell ref="F3:F5"/>
    <mergeCell ref="A1:AT1"/>
    <mergeCell ref="G3:AT3"/>
    <mergeCell ref="A2:F2"/>
    <mergeCell ref="A3:A5"/>
    <mergeCell ref="B3:B5"/>
    <mergeCell ref="C3:C5"/>
    <mergeCell ref="D3:D5"/>
  </mergeCells>
  <dataValidations count="4">
    <dataValidation type="whole" allowBlank="1" showInputMessage="1" showErrorMessage="1" errorTitle="กรอกข้อมูลผิด" error="กรอกคะแนนผิด คะแนนที่ถูกตือ 0, 2, 4" sqref="AB1:AB7 AB9:AB1048576">
      <formula1>0</formula1>
      <formula2>4</formula2>
    </dataValidation>
    <dataValidation type="whole" allowBlank="1" showInputMessage="1" showErrorMessage="1" errorTitle="กรอกข้อมูลผิด" error="กรอกคะแนนผิด คะแนนที่ถูกคือ 0, 2, 4" sqref="AB8">
      <formula1>0</formula1>
      <formula2>4</formula2>
    </dataValidation>
    <dataValidation type="whole" allowBlank="1" showInputMessage="1" showErrorMessage="1" errorTitle="กรอกคะแนนผิด" error="กรอกคะแนนผิด คะแนนที่ถูกคือ 0, 2, 4" sqref="AD1:AD1048576 AP1:AR1048576">
      <formula1>0</formula1>
      <formula2>4</formula2>
    </dataValidation>
    <dataValidation type="decimal" allowBlank="1" showInputMessage="1" showErrorMessage="1" errorTitle="กรอกคะแนนผิด" error="กรอกคะแนนผิด คะแนนที่ถูก คือ 0, 3.5, 7" sqref="AS1:AT1048576">
      <formula1>0</formula1>
      <formula2>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3" zoomScale="115" zoomScaleNormal="115" workbookViewId="0">
      <selection activeCell="I11" sqref="I11"/>
    </sheetView>
  </sheetViews>
  <sheetFormatPr defaultRowHeight="14.25" x14ac:dyDescent="0.2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57" customHeight="1" x14ac:dyDescent="0.6">
      <c r="A1" s="89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78"/>
      <c r="L1" s="78"/>
      <c r="M1" s="78"/>
    </row>
    <row r="2" spans="1:13" ht="15.75" customHeight="1" x14ac:dyDescent="0.2">
      <c r="A2" s="77"/>
      <c r="B2" s="78"/>
      <c r="C2" s="78"/>
      <c r="D2" s="78"/>
      <c r="E2" s="78"/>
      <c r="F2" s="78"/>
      <c r="K2" s="78"/>
      <c r="L2" s="78"/>
      <c r="M2" s="78"/>
    </row>
    <row r="3" spans="1:13" ht="21.2" customHeight="1" x14ac:dyDescent="0.2">
      <c r="A3" s="77" t="s">
        <v>29</v>
      </c>
      <c r="B3" s="78"/>
      <c r="C3" s="78"/>
      <c r="D3" s="78"/>
      <c r="E3" s="78"/>
      <c r="F3" s="78"/>
      <c r="G3" s="79" t="s">
        <v>33</v>
      </c>
      <c r="H3" s="78"/>
      <c r="I3" s="78"/>
      <c r="J3" s="78"/>
      <c r="K3" s="78"/>
      <c r="L3" s="78"/>
      <c r="M3" s="78"/>
    </row>
    <row r="4" spans="1:13" ht="21.2" customHeight="1" x14ac:dyDescent="0.2">
      <c r="A4" s="77" t="s">
        <v>30</v>
      </c>
      <c r="B4" s="78"/>
      <c r="C4" s="78"/>
      <c r="D4" s="78"/>
      <c r="E4" s="78"/>
      <c r="F4" s="78"/>
      <c r="G4" s="79" t="s">
        <v>31</v>
      </c>
      <c r="H4" s="78"/>
      <c r="I4" s="78"/>
      <c r="J4" s="78"/>
      <c r="K4" s="78"/>
      <c r="L4" s="78"/>
      <c r="M4" s="78"/>
    </row>
    <row r="5" spans="1:13" ht="10.5" customHeight="1" x14ac:dyDescent="0.2"/>
    <row r="6" spans="1:13" ht="24.75" customHeight="1" x14ac:dyDescent="0.2">
      <c r="A6" s="88" t="s">
        <v>16</v>
      </c>
      <c r="B6" s="88" t="s">
        <v>17</v>
      </c>
      <c r="C6" s="88" t="s">
        <v>18</v>
      </c>
      <c r="D6" s="88" t="s">
        <v>19</v>
      </c>
      <c r="E6" s="88" t="s">
        <v>20</v>
      </c>
      <c r="F6" s="88" t="s">
        <v>21</v>
      </c>
      <c r="G6" s="80" t="s">
        <v>32</v>
      </c>
      <c r="H6" s="82" t="s">
        <v>22</v>
      </c>
      <c r="I6" s="84" t="s">
        <v>23</v>
      </c>
      <c r="J6" s="85" t="s">
        <v>24</v>
      </c>
      <c r="K6" s="86"/>
      <c r="L6" s="86"/>
      <c r="M6" s="87"/>
    </row>
    <row r="7" spans="1:13" ht="24.75" customHeight="1" x14ac:dyDescent="0.2">
      <c r="A7" s="83"/>
      <c r="B7" s="83"/>
      <c r="C7" s="83"/>
      <c r="D7" s="83"/>
      <c r="E7" s="83"/>
      <c r="F7" s="83"/>
      <c r="G7" s="81"/>
      <c r="H7" s="83"/>
      <c r="I7" s="83"/>
      <c r="J7" s="22" t="s">
        <v>25</v>
      </c>
      <c r="K7" s="23" t="s">
        <v>26</v>
      </c>
      <c r="L7" s="23" t="s">
        <v>27</v>
      </c>
      <c r="M7" s="23" t="s">
        <v>28</v>
      </c>
    </row>
    <row r="8" spans="1:13" ht="18.75" customHeight="1" x14ac:dyDescent="0.2">
      <c r="A8" s="36" t="s">
        <v>34</v>
      </c>
      <c r="B8" s="37">
        <v>15</v>
      </c>
      <c r="C8" s="37">
        <v>100</v>
      </c>
      <c r="D8" s="38">
        <f>MIN(sci!DH6:DH20)</f>
        <v>0</v>
      </c>
      <c r="E8" s="38">
        <f>MAX(sci!DH6:DH20)</f>
        <v>0</v>
      </c>
      <c r="F8" s="39" t="e">
        <f>AVERAGE(sci!DH6:DH20)</f>
        <v>#DIV/0!</v>
      </c>
      <c r="G8" s="39" t="e">
        <f>_xlfn.STDEV.P(sci!DH6:DH20)</f>
        <v>#DIV/0!</v>
      </c>
      <c r="H8" s="39" t="e">
        <f>(F8/C8)*100</f>
        <v>#DIV/0!</v>
      </c>
      <c r="I8" s="39" t="e">
        <f>(G8/F8)*100</f>
        <v>#DIV/0!</v>
      </c>
      <c r="J8" s="39">
        <f>(COUNTIF(sci!DI6:DI20,"ปรับปรุง")/B8)*100</f>
        <v>0</v>
      </c>
      <c r="K8" s="39">
        <f>(COUNTIF(sci!DI6:DI20,"พอใช้")/B8)*100</f>
        <v>0</v>
      </c>
      <c r="L8" s="39">
        <f>(COUNTIF(sci!DI6:DI20,"ดี")/B8)*100</f>
        <v>0</v>
      </c>
      <c r="M8" s="39">
        <f>(COUNTIF(sci!DI6:DI20,"ดีมาก")/B8)*100</f>
        <v>0</v>
      </c>
    </row>
    <row r="9" spans="1:13" s="54" customFormat="1" ht="18.75" customHeight="1" x14ac:dyDescent="0.2">
      <c r="A9" s="24" t="s">
        <v>36</v>
      </c>
      <c r="B9" s="25">
        <v>15</v>
      </c>
      <c r="C9" s="25">
        <v>16</v>
      </c>
      <c r="D9" s="26">
        <f>MIN(sci!CT6:CT20)</f>
        <v>0</v>
      </c>
      <c r="E9" s="26">
        <f>MAX(sci!CT6:CT20)</f>
        <v>0</v>
      </c>
      <c r="F9" s="27" t="e">
        <f>AVERAGE(sci!CT6:CT20)</f>
        <v>#DIV/0!</v>
      </c>
      <c r="G9" s="27" t="e">
        <f>_xlfn.STDEV.P(sci!CT6:CT20)</f>
        <v>#DIV/0!</v>
      </c>
      <c r="H9" s="39" t="e">
        <f>(F9/C9)*100</f>
        <v>#DIV/0!</v>
      </c>
      <c r="I9" s="39" t="e">
        <f>(G9/F9)*100</f>
        <v>#DIV/0!</v>
      </c>
      <c r="J9" s="27">
        <f>(COUNTIF(sci!CU6:CU20,"ปรับปรุง")/B9)*100</f>
        <v>0</v>
      </c>
      <c r="K9" s="27">
        <f>(COUNTIF(sci!CU6:CU20,"พอใช้")/B9)*100</f>
        <v>0</v>
      </c>
      <c r="L9" s="27">
        <f>(COUNTIF(sci!CU6:CU20,"ดี")/B9)*100</f>
        <v>0</v>
      </c>
      <c r="M9" s="27">
        <f>(COUNTIF(sci!CU6:CU20,"ดีมาก")/B9)*100</f>
        <v>0</v>
      </c>
    </row>
    <row r="10" spans="1:13" ht="18.75" customHeight="1" x14ac:dyDescent="0.2">
      <c r="A10" s="28" t="s">
        <v>37</v>
      </c>
      <c r="B10" s="29">
        <v>15</v>
      </c>
      <c r="C10" s="29">
        <v>10</v>
      </c>
      <c r="D10" s="30">
        <f>MIN(sci!CI6:CI20)</f>
        <v>0</v>
      </c>
      <c r="E10" s="30">
        <f>MAX(sci!CI6:CI20)</f>
        <v>0</v>
      </c>
      <c r="F10" s="31" t="e">
        <f>AVERAGE(sci!CI6:CI20)</f>
        <v>#DIV/0!</v>
      </c>
      <c r="G10" s="31" t="e">
        <f>_xlfn.STDEV.P(sci!CI6:CI20)</f>
        <v>#DIV/0!</v>
      </c>
      <c r="H10" s="31" t="e">
        <f t="shared" ref="H10:H16" si="0">(F10/C10)*100</f>
        <v>#DIV/0!</v>
      </c>
      <c r="I10" s="31" t="e">
        <f t="shared" ref="I10:I16" si="1">(G10/F10)*100</f>
        <v>#DIV/0!</v>
      </c>
      <c r="J10" s="31"/>
      <c r="K10" s="31"/>
      <c r="L10" s="31"/>
      <c r="M10" s="31"/>
    </row>
    <row r="11" spans="1:13" ht="18.75" customHeight="1" x14ac:dyDescent="0.2">
      <c r="A11" s="28" t="s">
        <v>38</v>
      </c>
      <c r="B11" s="29">
        <v>15</v>
      </c>
      <c r="C11" s="29">
        <v>6</v>
      </c>
      <c r="D11" s="30">
        <f>MIN(sci!CJ6:CJ20)</f>
        <v>0</v>
      </c>
      <c r="E11" s="30">
        <f>MAX(sci!CJ6:CJ20)</f>
        <v>0</v>
      </c>
      <c r="F11" s="31" t="e">
        <f>AVERAGE(sci!CJ6:CJ20)</f>
        <v>#DIV/0!</v>
      </c>
      <c r="G11" s="31" t="e">
        <f>_xlfn.STDEV.P(sci!CJ6:CJ20)</f>
        <v>#DIV/0!</v>
      </c>
      <c r="H11" s="31" t="e">
        <f t="shared" si="0"/>
        <v>#DIV/0!</v>
      </c>
      <c r="I11" s="31" t="e">
        <f t="shared" si="1"/>
        <v>#DIV/0!</v>
      </c>
      <c r="J11" s="31"/>
      <c r="K11" s="31"/>
      <c r="L11" s="31"/>
      <c r="M11" s="31"/>
    </row>
    <row r="12" spans="1:13" s="54" customFormat="1" ht="18.75" customHeight="1" x14ac:dyDescent="0.2">
      <c r="A12" s="24" t="s">
        <v>39</v>
      </c>
      <c r="B12" s="25">
        <v>15</v>
      </c>
      <c r="C12" s="25">
        <v>8</v>
      </c>
      <c r="D12" s="26">
        <f>MIN(sci!CV6:CV20)</f>
        <v>0</v>
      </c>
      <c r="E12" s="26">
        <f>MAX(sci!CV6:CV20)</f>
        <v>0</v>
      </c>
      <c r="F12" s="27" t="e">
        <f>AVERAGE(sci!CV6:CV20)</f>
        <v>#DIV/0!</v>
      </c>
      <c r="G12" s="27" t="e">
        <f>_xlfn.STDEV.P(sci!CV6:CV20)</f>
        <v>#DIV/0!</v>
      </c>
      <c r="H12" s="27" t="e">
        <f t="shared" si="0"/>
        <v>#DIV/0!</v>
      </c>
      <c r="I12" s="27" t="e">
        <f t="shared" si="1"/>
        <v>#DIV/0!</v>
      </c>
      <c r="J12" s="27">
        <f>(COUNTIF(sci!CW6:CW20,"ปรับปรุง")/B12)*100</f>
        <v>0</v>
      </c>
      <c r="K12" s="27">
        <f>(COUNTIF(sci!CW6:CW20,"พอใช้")/B12)*100</f>
        <v>0</v>
      </c>
      <c r="L12" s="27">
        <f>(COUNTIF(sci!CW6:CW20,"ดี")/B12)*100</f>
        <v>0</v>
      </c>
      <c r="M12" s="27">
        <f>(COUNTIF(sci!CW6:CW20,"ดีมาก")/B12)*100</f>
        <v>0</v>
      </c>
    </row>
    <row r="13" spans="1:13" ht="18.75" customHeight="1" x14ac:dyDescent="0.2">
      <c r="A13" s="28" t="s">
        <v>40</v>
      </c>
      <c r="B13" s="29">
        <v>15</v>
      </c>
      <c r="C13" s="29">
        <v>6</v>
      </c>
      <c r="D13" s="30">
        <f>MIN(sci!CK6:CK20)</f>
        <v>0</v>
      </c>
      <c r="E13" s="30">
        <f>MAX(sci!CK6:CK20)</f>
        <v>0</v>
      </c>
      <c r="F13" s="31" t="e">
        <f>AVERAGE(sci!CK6:CK20)</f>
        <v>#DIV/0!</v>
      </c>
      <c r="G13" s="31" t="e">
        <f>_xlfn.STDEV.P(sci!CK6:CK20)</f>
        <v>#DIV/0!</v>
      </c>
      <c r="H13" s="31" t="e">
        <f t="shared" si="0"/>
        <v>#DIV/0!</v>
      </c>
      <c r="I13" s="31" t="e">
        <f t="shared" si="1"/>
        <v>#DIV/0!</v>
      </c>
      <c r="J13" s="31"/>
      <c r="K13" s="31"/>
      <c r="L13" s="31"/>
      <c r="M13" s="31"/>
    </row>
    <row r="14" spans="1:13" ht="18.75" customHeight="1" x14ac:dyDescent="0.2">
      <c r="A14" s="32" t="s">
        <v>41</v>
      </c>
      <c r="B14" s="33">
        <v>15</v>
      </c>
      <c r="C14" s="33">
        <v>2</v>
      </c>
      <c r="D14" s="34">
        <f>MIN(sci!CL6:CL20)</f>
        <v>0</v>
      </c>
      <c r="E14" s="34">
        <f>MAX(sci!CL6:CL20)</f>
        <v>0</v>
      </c>
      <c r="F14" s="35" t="e">
        <f>AVERAGE(sci!CL6:CL20)</f>
        <v>#DIV/0!</v>
      </c>
      <c r="G14" s="35" t="e">
        <f>_xlfn.STDEV.P(sci!CL6:CL20)</f>
        <v>#DIV/0!</v>
      </c>
      <c r="H14" s="35" t="e">
        <f t="shared" si="0"/>
        <v>#DIV/0!</v>
      </c>
      <c r="I14" s="35" t="e">
        <f t="shared" si="1"/>
        <v>#DIV/0!</v>
      </c>
      <c r="J14" s="35"/>
      <c r="K14" s="35"/>
      <c r="L14" s="35"/>
      <c r="M14" s="35"/>
    </row>
    <row r="15" spans="1:13" s="54" customFormat="1" ht="18.75" customHeight="1" x14ac:dyDescent="0.2">
      <c r="A15" s="24" t="s">
        <v>42</v>
      </c>
      <c r="B15" s="25">
        <v>15</v>
      </c>
      <c r="C15" s="25">
        <v>22</v>
      </c>
      <c r="D15" s="26">
        <f>MIN(sci!CX6:CX20)</f>
        <v>0</v>
      </c>
      <c r="E15" s="26">
        <f>MAX(sci!CX6:CX20)</f>
        <v>0</v>
      </c>
      <c r="F15" s="27" t="e">
        <f>AVERAGE(sci!CX6:CX20)</f>
        <v>#DIV/0!</v>
      </c>
      <c r="G15" s="27" t="e">
        <f>_xlfn.STDEV.P(sci!CX6:CX20)</f>
        <v>#DIV/0!</v>
      </c>
      <c r="H15" s="27" t="e">
        <f t="shared" si="0"/>
        <v>#DIV/0!</v>
      </c>
      <c r="I15" s="27" t="e">
        <f t="shared" si="1"/>
        <v>#DIV/0!</v>
      </c>
      <c r="J15" s="27">
        <f>(COUNTIF(sci!CY6:CY20,"ปรับปรุง")/B15)*100</f>
        <v>0</v>
      </c>
      <c r="K15" s="27">
        <f>(COUNTIF(sci!CY6:CY20,"พอใช้")/B15)*100</f>
        <v>0</v>
      </c>
      <c r="L15" s="27">
        <f>(COUNTIF(sci!CY6:CY20,"ดี")/B15)*100</f>
        <v>0</v>
      </c>
      <c r="M15" s="27">
        <f>(COUNTIF(sci!CY6:CY20,"ดีมาก")/B15)*100</f>
        <v>0</v>
      </c>
    </row>
    <row r="16" spans="1:13" ht="18.75" customHeight="1" x14ac:dyDescent="0.2">
      <c r="A16" s="28" t="s">
        <v>43</v>
      </c>
      <c r="B16" s="29">
        <v>15</v>
      </c>
      <c r="C16" s="29">
        <v>12</v>
      </c>
      <c r="D16" s="30">
        <f>MIN(sci!CM6:CM20)</f>
        <v>0</v>
      </c>
      <c r="E16" s="30">
        <f>MAX(sci!CM6:CM20)</f>
        <v>0</v>
      </c>
      <c r="F16" s="31" t="e">
        <f>AVERAGE(sci!CM6:CM20)</f>
        <v>#DIV/0!</v>
      </c>
      <c r="G16" s="31" t="e">
        <f>_xlfn.STDEV.P(sci!CM6:CM20)</f>
        <v>#DIV/0!</v>
      </c>
      <c r="H16" s="31" t="e">
        <f t="shared" si="0"/>
        <v>#DIV/0!</v>
      </c>
      <c r="I16" s="31" t="e">
        <f t="shared" si="1"/>
        <v>#DIV/0!</v>
      </c>
      <c r="J16" s="31"/>
      <c r="K16" s="31"/>
      <c r="L16" s="31"/>
      <c r="M16" s="31"/>
    </row>
    <row r="17" spans="1:13" ht="18.75" customHeight="1" x14ac:dyDescent="0.5">
      <c r="A17" s="32" t="s">
        <v>44</v>
      </c>
      <c r="B17" s="50">
        <v>15</v>
      </c>
      <c r="C17" s="29">
        <v>10</v>
      </c>
      <c r="D17" s="30">
        <f>MIN(sci!CN6:CN20)</f>
        <v>0</v>
      </c>
      <c r="E17" s="30">
        <f>MAX(sci!CN6:CN20)</f>
        <v>0</v>
      </c>
      <c r="F17" s="31" t="e">
        <f>AVERAGE(sci!CN6:CN20)</f>
        <v>#DIV/0!</v>
      </c>
      <c r="G17" s="31" t="e">
        <f>_xlfn.STDEV.P(sci!CN6:CN20)</f>
        <v>#DIV/0!</v>
      </c>
      <c r="H17" s="31" t="e">
        <f t="shared" ref="H17:H18" si="2">(F17/C17)*100</f>
        <v>#DIV/0!</v>
      </c>
      <c r="I17" s="31" t="e">
        <f t="shared" ref="I17:I18" si="3">(G17/F17)*100</f>
        <v>#DIV/0!</v>
      </c>
      <c r="J17" s="50"/>
      <c r="K17" s="50"/>
      <c r="L17" s="50"/>
      <c r="M17" s="50"/>
    </row>
    <row r="18" spans="1:13" s="54" customFormat="1" ht="18.75" customHeight="1" x14ac:dyDescent="0.5">
      <c r="A18" s="24" t="s">
        <v>45</v>
      </c>
      <c r="B18" s="55">
        <v>15</v>
      </c>
      <c r="C18" s="25">
        <v>10</v>
      </c>
      <c r="D18" s="26">
        <f>MIN(sci!CZ6:CZ23)</f>
        <v>0</v>
      </c>
      <c r="E18" s="26">
        <f>MAX(sci!CZ6:CZ23)</f>
        <v>0</v>
      </c>
      <c r="F18" s="27" t="e">
        <f>AVERAGE(sci!CZ6:CZ23)</f>
        <v>#DIV/0!</v>
      </c>
      <c r="G18" s="27" t="e">
        <f>_xlfn.STDEV.P(sci!CZ6:CZ23)</f>
        <v>#DIV/0!</v>
      </c>
      <c r="H18" s="27" t="e">
        <f t="shared" si="2"/>
        <v>#DIV/0!</v>
      </c>
      <c r="I18" s="27" t="e">
        <f t="shared" si="3"/>
        <v>#DIV/0!</v>
      </c>
      <c r="J18" s="27">
        <f>(COUNTIF(sci!DA6:DA20,"ปรับปรุง")/B18)*100</f>
        <v>0</v>
      </c>
      <c r="K18" s="27">
        <f>(COUNTIF(sci!DA6:DA20,"พอใช้")/B18)*100</f>
        <v>0</v>
      </c>
      <c r="L18" s="27">
        <f>(COUNTIF(sci!DA6:DA20,"ดี")/B18)*100</f>
        <v>0</v>
      </c>
      <c r="M18" s="27">
        <f>(COUNTIF(sci!DA6:DA20,"ดีมาก")/B18)*100</f>
        <v>0</v>
      </c>
    </row>
    <row r="19" spans="1:13" ht="18.75" customHeight="1" x14ac:dyDescent="0.5">
      <c r="A19" s="28" t="s">
        <v>46</v>
      </c>
      <c r="B19" s="51">
        <v>15</v>
      </c>
      <c r="C19" s="29">
        <v>6</v>
      </c>
      <c r="D19" s="30">
        <f>MIN(sci!CO6:CO20)</f>
        <v>0</v>
      </c>
      <c r="E19" s="30">
        <f>MAX(sci!CO6:CO20)</f>
        <v>0</v>
      </c>
      <c r="F19" s="31" t="e">
        <f>AVERAGE(sci!CO6:CO20)</f>
        <v>#DIV/0!</v>
      </c>
      <c r="G19" s="31" t="e">
        <f>_xlfn.STDEV.P(sci!CO6:CO20)</f>
        <v>#DIV/0!</v>
      </c>
      <c r="H19" s="31" t="e">
        <f>(F16/C16)*100</f>
        <v>#DIV/0!</v>
      </c>
      <c r="I19" s="31" t="e">
        <f>(G16/F16)*100</f>
        <v>#DIV/0!</v>
      </c>
      <c r="J19" s="31"/>
      <c r="K19" s="31"/>
      <c r="L19" s="31"/>
      <c r="M19" s="31"/>
    </row>
    <row r="20" spans="1:13" ht="18.75" customHeight="1" x14ac:dyDescent="0.5">
      <c r="A20" s="32" t="s">
        <v>47</v>
      </c>
      <c r="B20" s="50">
        <v>15</v>
      </c>
      <c r="C20" s="33">
        <v>4</v>
      </c>
      <c r="D20" s="34">
        <f>MIN(sci!CP6:CP20)</f>
        <v>0</v>
      </c>
      <c r="E20" s="34">
        <f>MAX(sci!CP6:CP20)</f>
        <v>0</v>
      </c>
      <c r="F20" s="35" t="e">
        <f>AVERAGE(sci!CP6:CP20)</f>
        <v>#DIV/0!</v>
      </c>
      <c r="G20" s="35" t="e">
        <f>_xlfn.STDEV.P(sci!CP6:CP20)</f>
        <v>#DIV/0!</v>
      </c>
      <c r="H20" s="35" t="e">
        <f t="shared" ref="H20:H26" si="4">(F20/C20)*100</f>
        <v>#DIV/0!</v>
      </c>
      <c r="I20" s="35" t="e">
        <f t="shared" ref="I20:I26" si="5">(G20/F20)*100</f>
        <v>#DIV/0!</v>
      </c>
      <c r="J20" s="50"/>
      <c r="K20" s="50"/>
      <c r="L20" s="50"/>
      <c r="M20" s="50"/>
    </row>
    <row r="21" spans="1:13" s="54" customFormat="1" ht="18.75" customHeight="1" x14ac:dyDescent="0.5">
      <c r="A21" s="24" t="s">
        <v>48</v>
      </c>
      <c r="B21" s="55">
        <v>15</v>
      </c>
      <c r="C21" s="25">
        <v>23</v>
      </c>
      <c r="D21" s="26">
        <f>MIN(sci!DB6:DB20)</f>
        <v>0</v>
      </c>
      <c r="E21" s="26">
        <f>MAX(sci!DB6:DB20)</f>
        <v>0</v>
      </c>
      <c r="F21" s="27" t="e">
        <f>AVERAGE(sci!DB6:DB20)</f>
        <v>#DIV/0!</v>
      </c>
      <c r="G21" s="27" t="e">
        <f>_xlfn.STDEV.P(sci!DB6:DB20)</f>
        <v>#DIV/0!</v>
      </c>
      <c r="H21" s="27" t="e">
        <f t="shared" si="4"/>
        <v>#DIV/0!</v>
      </c>
      <c r="I21" s="27" t="e">
        <f t="shared" si="5"/>
        <v>#DIV/0!</v>
      </c>
      <c r="J21" s="27">
        <f>(COUNTIF(sci!DC6:DC20,"ปรับปรุง")/B21)*100</f>
        <v>0</v>
      </c>
      <c r="K21" s="27">
        <f>(COUNTIF(sci!DC6:DC20,"พอใช้")/B21)*100</f>
        <v>0</v>
      </c>
      <c r="L21" s="27">
        <f>(COUNTIF(sci!DC6:DC20,"ดี")/B21)*100</f>
        <v>0</v>
      </c>
      <c r="M21" s="27">
        <f>(COUNTIF(sci!DC6:DC20,"ดีมาก")/B21)*100</f>
        <v>0</v>
      </c>
    </row>
    <row r="22" spans="1:13" ht="18.75" customHeight="1" x14ac:dyDescent="0.5">
      <c r="A22" s="32" t="s">
        <v>49</v>
      </c>
      <c r="B22" s="50">
        <v>15</v>
      </c>
      <c r="C22" s="33">
        <v>23</v>
      </c>
      <c r="D22" s="34">
        <f>MIN(sci!CQ6:CQ20)</f>
        <v>0</v>
      </c>
      <c r="E22" s="34">
        <f>MAX(sci!CQ6:CQ20)</f>
        <v>0</v>
      </c>
      <c r="F22" s="35" t="e">
        <f>AVERAGE(sci!CQ6:CQ20)</f>
        <v>#DIV/0!</v>
      </c>
      <c r="G22" s="35" t="e">
        <f>_xlfn.STDEV.P(sci!CQ6:CQ20)</f>
        <v>#DIV/0!</v>
      </c>
      <c r="H22" s="35" t="e">
        <f t="shared" si="4"/>
        <v>#DIV/0!</v>
      </c>
      <c r="I22" s="35" t="e">
        <f t="shared" si="5"/>
        <v>#DIV/0!</v>
      </c>
      <c r="J22" s="35"/>
      <c r="K22" s="35"/>
      <c r="L22" s="35"/>
      <c r="M22" s="35"/>
    </row>
    <row r="23" spans="1:13" s="54" customFormat="1" ht="18.75" customHeight="1" x14ac:dyDescent="0.5">
      <c r="A23" s="24" t="s">
        <v>50</v>
      </c>
      <c r="B23" s="55">
        <v>15</v>
      </c>
      <c r="C23" s="25">
        <v>17</v>
      </c>
      <c r="D23" s="26">
        <f>MIN(sci!DD6:DD20)</f>
        <v>0</v>
      </c>
      <c r="E23" s="26">
        <f>MAX(sci!DD6:DD20)</f>
        <v>0</v>
      </c>
      <c r="F23" s="27" t="e">
        <f>AVERAGE(sci!DD6:DD20)</f>
        <v>#DIV/0!</v>
      </c>
      <c r="G23" s="27" t="e">
        <f>_xlfn.STDEV.P(sci!DD6:DD20)</f>
        <v>#DIV/0!</v>
      </c>
      <c r="H23" s="27" t="e">
        <f t="shared" si="4"/>
        <v>#DIV/0!</v>
      </c>
      <c r="I23" s="27" t="e">
        <f t="shared" si="5"/>
        <v>#DIV/0!</v>
      </c>
      <c r="J23" s="27">
        <f>(COUNTIF(sci!DE6:DE20,"ปรับปรุง")/B23)*100</f>
        <v>0</v>
      </c>
      <c r="K23" s="27">
        <f>(COUNTIF(sci!DE6:DE20,"พอใช้")/B23)*100</f>
        <v>0</v>
      </c>
      <c r="L23" s="27">
        <f>(COUNTIF(sci!DE6:DE20,"ดี")/B23)*100</f>
        <v>0</v>
      </c>
      <c r="M23" s="27">
        <f>(COUNTIF(sci!DE6:DE20,"ดีมาก")/B23)*100</f>
        <v>0</v>
      </c>
    </row>
    <row r="24" spans="1:13" ht="18.75" customHeight="1" x14ac:dyDescent="0.5">
      <c r="A24" s="32" t="s">
        <v>51</v>
      </c>
      <c r="B24" s="50">
        <v>15</v>
      </c>
      <c r="C24" s="33">
        <v>17</v>
      </c>
      <c r="D24" s="34">
        <f>MIN(sci!CR6:CR20)</f>
        <v>0</v>
      </c>
      <c r="E24" s="34">
        <f>MAX(sci!CR6:CR20)</f>
        <v>0</v>
      </c>
      <c r="F24" s="35" t="e">
        <f>AVERAGE(sci!CR6:CR20)</f>
        <v>#DIV/0!</v>
      </c>
      <c r="G24" s="35" t="e">
        <f>_xlfn.STDEV.P(sci!CR6:CR20)</f>
        <v>#DIV/0!</v>
      </c>
      <c r="H24" s="35" t="e">
        <f t="shared" si="4"/>
        <v>#DIV/0!</v>
      </c>
      <c r="I24" s="35" t="e">
        <f t="shared" si="5"/>
        <v>#DIV/0!</v>
      </c>
      <c r="J24" s="35"/>
      <c r="K24" s="35"/>
      <c r="L24" s="35"/>
      <c r="M24" s="35"/>
    </row>
    <row r="25" spans="1:13" s="54" customFormat="1" ht="18.75" customHeight="1" x14ac:dyDescent="0.5">
      <c r="A25" s="24" t="s">
        <v>52</v>
      </c>
      <c r="B25" s="55">
        <v>15</v>
      </c>
      <c r="C25" s="25">
        <v>4</v>
      </c>
      <c r="D25" s="26">
        <f>MIN(sci!DF6:DF22)</f>
        <v>0</v>
      </c>
      <c r="E25" s="26">
        <f>MAX(sci!DF6:DF22)</f>
        <v>0</v>
      </c>
      <c r="F25" s="27" t="e">
        <f>AVERAGE(sci!DF6:DF22)</f>
        <v>#DIV/0!</v>
      </c>
      <c r="G25" s="27" t="e">
        <f>_xlfn.STDEV.P(sci!DF6:DF22)</f>
        <v>#DIV/0!</v>
      </c>
      <c r="H25" s="27" t="e">
        <f t="shared" si="4"/>
        <v>#DIV/0!</v>
      </c>
      <c r="I25" s="27" t="e">
        <f t="shared" si="5"/>
        <v>#DIV/0!</v>
      </c>
      <c r="J25" s="27">
        <f>(COUNTIF(sci!DG6:DG20,"ปรับปรุง")/B25)*100</f>
        <v>0</v>
      </c>
      <c r="K25" s="27">
        <f>(COUNTIF(sci!DG6:DG20,"พอใช้")/B25)*100</f>
        <v>0</v>
      </c>
      <c r="L25" s="27">
        <f>(COUNTIF(sci!DG6:DG20,"ดี")/B25)*100</f>
        <v>0</v>
      </c>
      <c r="M25" s="27">
        <f>(COUNTIF(sci!DG6:DG20,"ดีมาก")/B25)*100</f>
        <v>0</v>
      </c>
    </row>
    <row r="26" spans="1:13" ht="18.75" customHeight="1" x14ac:dyDescent="0.5">
      <c r="A26" s="32" t="s">
        <v>53</v>
      </c>
      <c r="B26" s="50">
        <v>15</v>
      </c>
      <c r="C26" s="33">
        <v>4</v>
      </c>
      <c r="D26" s="34">
        <f>MIN(sci!CS6:CS20)</f>
        <v>0</v>
      </c>
      <c r="E26" s="34">
        <f>MAX(sci!CS6:CS20)</f>
        <v>0</v>
      </c>
      <c r="F26" s="35" t="e">
        <f>AVERAGE(sci!CS6:CS20)</f>
        <v>#DIV/0!</v>
      </c>
      <c r="G26" s="35" t="e">
        <f>_xlfn.STDEV.P(sci!CS6:CS20)</f>
        <v>#DIV/0!</v>
      </c>
      <c r="H26" s="35" t="e">
        <f t="shared" si="4"/>
        <v>#DIV/0!</v>
      </c>
      <c r="I26" s="35" t="e">
        <f t="shared" si="5"/>
        <v>#DIV/0!</v>
      </c>
      <c r="J26" s="35"/>
      <c r="K26" s="35"/>
      <c r="L26" s="35"/>
      <c r="M26" s="35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sci</vt:lpstr>
      <vt:lpstr>รายงานวิทย์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2017-11-03T08:42:43Z</cp:lastPrinted>
  <dcterms:created xsi:type="dcterms:W3CDTF">2017-10-27T03:40:44Z</dcterms:created>
  <dcterms:modified xsi:type="dcterms:W3CDTF">2017-12-27T03:22:37Z</dcterms:modified>
</cp:coreProperties>
</file>