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urakarn\Desktop\"/>
    </mc:Choice>
  </mc:AlternateContent>
  <bookViews>
    <workbookView xWindow="0" yWindow="0" windowWidth="17970" windowHeight="5985"/>
  </bookViews>
  <sheets>
    <sheet name="math" sheetId="1" r:id="rId1"/>
    <sheet name="รายงานคณิต" sheetId="7" r:id="rId2"/>
  </sheets>
  <calcPr calcId="162913"/>
</workbook>
</file>

<file path=xl/calcChain.xml><?xml version="1.0" encoding="utf-8"?>
<calcChain xmlns="http://schemas.openxmlformats.org/spreadsheetml/2006/main">
  <c r="M23" i="7" l="1"/>
  <c r="L23" i="7"/>
  <c r="K23" i="7"/>
  <c r="J23" i="7"/>
  <c r="M20" i="7"/>
  <c r="L20" i="7"/>
  <c r="K20" i="7"/>
  <c r="J20" i="7"/>
  <c r="M17" i="7"/>
  <c r="L17" i="7"/>
  <c r="K17" i="7"/>
  <c r="J17" i="7"/>
  <c r="G25" i="7"/>
  <c r="F25" i="7"/>
  <c r="E25" i="7"/>
  <c r="D25" i="7"/>
  <c r="G24" i="7"/>
  <c r="F24" i="7"/>
  <c r="E24" i="7"/>
  <c r="D24" i="7"/>
  <c r="G23" i="7"/>
  <c r="F23" i="7"/>
  <c r="E23" i="7"/>
  <c r="D23" i="7"/>
  <c r="G22" i="7"/>
  <c r="F22" i="7"/>
  <c r="E22" i="7"/>
  <c r="D22" i="7"/>
  <c r="G21" i="7"/>
  <c r="F21" i="7"/>
  <c r="E21" i="7"/>
  <c r="D21" i="7"/>
  <c r="G20" i="7"/>
  <c r="F20" i="7"/>
  <c r="E20" i="7"/>
  <c r="D20" i="7"/>
  <c r="G19" i="7"/>
  <c r="F19" i="7"/>
  <c r="E19" i="7"/>
  <c r="D19" i="7"/>
  <c r="G18" i="7"/>
  <c r="F18" i="7"/>
  <c r="E18" i="7"/>
  <c r="D18" i="7"/>
  <c r="G17" i="7"/>
  <c r="F17" i="7"/>
  <c r="E17" i="7"/>
  <c r="D17" i="7"/>
  <c r="G15" i="7"/>
  <c r="F15" i="7"/>
  <c r="E15" i="7"/>
  <c r="D15" i="7"/>
  <c r="G13" i="7"/>
  <c r="F13" i="7"/>
  <c r="E13" i="7"/>
  <c r="D13" i="7"/>
  <c r="G12" i="7"/>
  <c r="F12" i="7"/>
  <c r="E12" i="7"/>
  <c r="D12" i="7"/>
  <c r="G10" i="7"/>
  <c r="F10" i="7"/>
  <c r="E10" i="7"/>
  <c r="D10" i="7"/>
  <c r="BE5" i="1" l="1"/>
  <c r="F16" i="7" l="1"/>
  <c r="D16" i="7"/>
  <c r="G16" i="7"/>
  <c r="E16" i="7"/>
  <c r="F14" i="7"/>
  <c r="D14" i="7"/>
  <c r="G14" i="7"/>
  <c r="E14" i="7"/>
  <c r="G11" i="7"/>
  <c r="F11" i="7"/>
  <c r="D11" i="7"/>
  <c r="E11" i="7"/>
  <c r="CH5" i="1"/>
  <c r="CG5" i="1"/>
  <c r="CF5" i="1"/>
  <c r="CD5" i="1"/>
  <c r="CC5" i="1"/>
  <c r="CA5" i="1"/>
  <c r="BX5" i="1"/>
  <c r="BU5" i="1"/>
  <c r="BT5" i="1"/>
  <c r="BR5" i="1"/>
  <c r="BQ5" i="1"/>
  <c r="BP5" i="1"/>
  <c r="BO5" i="1"/>
  <c r="BN5" i="1"/>
  <c r="BM5" i="1"/>
  <c r="BL5" i="1"/>
  <c r="BK5" i="1"/>
  <c r="BJ5" i="1"/>
  <c r="BI5" i="1"/>
  <c r="BG5" i="1"/>
  <c r="BF5" i="1"/>
  <c r="BD5" i="1"/>
  <c r="BC5" i="1"/>
  <c r="BB5" i="1"/>
  <c r="AZ5" i="1"/>
  <c r="CJ5" i="1"/>
  <c r="CI5" i="1"/>
  <c r="CE5" i="1"/>
  <c r="CB5" i="1"/>
  <c r="BZ5" i="1"/>
  <c r="BY5" i="1"/>
  <c r="BW5" i="1"/>
  <c r="BV5" i="1"/>
  <c r="BS5" i="1"/>
  <c r="BH5" i="1"/>
  <c r="BA5" i="1"/>
  <c r="M14" i="7" l="1"/>
  <c r="L14" i="7"/>
  <c r="K14" i="7"/>
  <c r="J14" i="7"/>
  <c r="D9" i="7"/>
  <c r="E9" i="7"/>
  <c r="F9" i="7"/>
  <c r="G9" i="7"/>
  <c r="F8" i="7"/>
  <c r="E8" i="7"/>
  <c r="D8" i="7"/>
  <c r="G8" i="7"/>
  <c r="M9" i="7"/>
  <c r="L9" i="7"/>
  <c r="K9" i="7"/>
  <c r="J9" i="7"/>
  <c r="M8" i="7" l="1"/>
  <c r="L8" i="7"/>
  <c r="K8" i="7"/>
  <c r="J8" i="7"/>
  <c r="CZ5" i="1"/>
  <c r="CU5" i="1"/>
  <c r="CS5" i="1"/>
  <c r="DD5" i="1" l="1"/>
  <c r="CW5" i="1"/>
  <c r="DB5" i="1"/>
  <c r="CY5" i="1"/>
  <c r="DI5" i="1" s="1"/>
  <c r="DJ5" i="1" s="1"/>
  <c r="H24" i="7"/>
  <c r="H23" i="7"/>
  <c r="H22" i="7"/>
  <c r="H21" i="7"/>
  <c r="H20" i="7"/>
  <c r="H19" i="7"/>
  <c r="H18" i="7"/>
  <c r="DM5" i="1" l="1"/>
  <c r="DN5" i="1" s="1"/>
  <c r="I18" i="7"/>
  <c r="I21" i="7"/>
  <c r="I20" i="7"/>
  <c r="I23" i="7"/>
  <c r="I24" i="7"/>
  <c r="I19" i="7"/>
  <c r="I22" i="7"/>
  <c r="I25" i="7"/>
  <c r="H25" i="7"/>
  <c r="CR5" i="1"/>
  <c r="CQ5" i="1"/>
  <c r="DC5" i="1" s="1"/>
  <c r="CP5" i="1"/>
  <c r="DA5" i="1" s="1"/>
  <c r="DK5" i="1" s="1"/>
  <c r="DL5" i="1" s="1"/>
  <c r="CO5" i="1"/>
  <c r="CN5" i="1"/>
  <c r="CX5" i="1" s="1"/>
  <c r="CM5" i="1"/>
  <c r="CV5" i="1" s="1"/>
  <c r="CL5" i="1"/>
  <c r="CK5" i="1"/>
  <c r="CT5" i="1" l="1"/>
  <c r="DG5" i="1"/>
  <c r="DH5" i="1" s="1"/>
  <c r="DO5" i="1" l="1"/>
  <c r="DE5" i="1"/>
  <c r="DF5" i="1" s="1"/>
  <c r="DP5" i="1"/>
  <c r="H11" i="7"/>
  <c r="H16" i="7"/>
  <c r="H15" i="7"/>
  <c r="H17" i="7"/>
  <c r="H14" i="7"/>
  <c r="H13" i="7"/>
  <c r="H12" i="7"/>
  <c r="H10" i="7"/>
  <c r="H9" i="7"/>
  <c r="H8" i="7"/>
  <c r="I11" i="7" l="1"/>
  <c r="I17" i="7"/>
  <c r="I14" i="7"/>
  <c r="I9" i="7"/>
  <c r="I12" i="7"/>
  <c r="I16" i="7"/>
  <c r="I10" i="7"/>
  <c r="I15" i="7"/>
  <c r="I8" i="7"/>
  <c r="I13" i="7"/>
</calcChain>
</file>

<file path=xl/sharedStrings.xml><?xml version="1.0" encoding="utf-8"?>
<sst xmlns="http://schemas.openxmlformats.org/spreadsheetml/2006/main" count="73" uniqueCount="68">
  <si>
    <t>เขตพื้นที่การศึกษา</t>
  </si>
  <si>
    <t>ขนาดโรงเรียน</t>
  </si>
  <si>
    <t>รหัสโรงเรียน</t>
  </si>
  <si>
    <t>ชื่อโรงเรียน</t>
  </si>
  <si>
    <t>เลขประจำตัวประชาชน</t>
  </si>
  <si>
    <t>เพศ</t>
  </si>
  <si>
    <t>ข้อที่</t>
  </si>
  <si>
    <t>ส่วนที่ 1  รหัสข้อมูลพื้นฐานนักเรียน</t>
  </si>
  <si>
    <t>ส่วนที่ 2 บันทึกคำตอบนักเรียน</t>
  </si>
  <si>
    <t>ส่วนที่ 3 ตรวจให้คะแนนและแปลผล</t>
  </si>
  <si>
    <t>รวม</t>
  </si>
  <si>
    <t>แปลผล</t>
  </si>
  <si>
    <t>สาระ1</t>
  </si>
  <si>
    <t>สาระ2</t>
  </si>
  <si>
    <t>สาระ3</t>
  </si>
  <si>
    <t>รวมคะแนนและแปลผล</t>
  </si>
  <si>
    <t>ตรวจคะแนนข้อที่</t>
  </si>
  <si>
    <t>ความสามารถ</t>
  </si>
  <si>
    <r>
      <t xml:space="preserve">จำนวน
</t>
    </r>
    <r>
      <rPr>
        <sz val="14"/>
        <color indexed="8"/>
        <rFont val="BrowalliaUPC"/>
        <family val="2"/>
      </rPr>
      <t>นักเรียน</t>
    </r>
  </si>
  <si>
    <r>
      <t xml:space="preserve">คะแนน
</t>
    </r>
    <r>
      <rPr>
        <sz val="14"/>
        <color indexed="8"/>
        <rFont val="BrowalliaUPC"/>
        <family val="2"/>
      </rPr>
      <t>เต็ม</t>
    </r>
  </si>
  <si>
    <r>
      <t xml:space="preserve">คะแนน
</t>
    </r>
    <r>
      <rPr>
        <sz val="14"/>
        <color indexed="8"/>
        <rFont val="BrowalliaUPC"/>
        <family val="2"/>
      </rPr>
      <t>ต่ำสุด</t>
    </r>
  </si>
  <si>
    <r>
      <t xml:space="preserve">คะแนน
</t>
    </r>
    <r>
      <rPr>
        <sz val="14"/>
        <color indexed="8"/>
        <rFont val="BrowalliaUPC"/>
        <family val="2"/>
      </rPr>
      <t>สูงสุด</t>
    </r>
  </si>
  <si>
    <r>
      <t xml:space="preserve">คะแนน
</t>
    </r>
    <r>
      <rPr>
        <sz val="14"/>
        <color indexed="8"/>
        <rFont val="BrowalliaUPC"/>
        <family val="2"/>
      </rPr>
      <t>เฉลี่ย</t>
    </r>
  </si>
  <si>
    <r>
      <t xml:space="preserve">คะแนนเฉลี่ย
</t>
    </r>
    <r>
      <rPr>
        <sz val="12.95"/>
        <color indexed="8"/>
        <rFont val="BrowalliaUPC"/>
        <family val="2"/>
      </rPr>
      <t>ร้อยละ</t>
    </r>
  </si>
  <si>
    <r>
      <t xml:space="preserve">สัมประสิทธิ์
</t>
    </r>
    <r>
      <rPr>
        <sz val="11.95"/>
        <color indexed="8"/>
        <rFont val="BrowalliaUPC"/>
        <family val="2"/>
      </rPr>
      <t xml:space="preserve">การกระจาย
</t>
    </r>
    <r>
      <rPr>
        <sz val="11.95"/>
        <color indexed="8"/>
        <rFont val="BrowalliaUPC"/>
        <family val="2"/>
      </rPr>
      <t>(C.V.)</t>
    </r>
  </si>
  <si>
    <t>ร้อยละของจำนวนนักเรียน</t>
  </si>
  <si>
    <t>ปรับปรุง</t>
  </si>
  <si>
    <t>พอใช้</t>
  </si>
  <si>
    <t>ดี</t>
  </si>
  <si>
    <t>ดีมาก</t>
  </si>
  <si>
    <t>ประเภทนักเรียน เด็กปกติ</t>
  </si>
  <si>
    <t>เพศ ทุกเพศ</t>
  </si>
  <si>
    <t>ส่วนเบี่ยงเบน
มาตรฐาน</t>
  </si>
  <si>
    <t>โรงเรียน.........................................................................</t>
  </si>
  <si>
    <t xml:space="preserve">รายงานผลการประเมิน Pre O-NET ปีการศึกษา 2560
กลุ่มสาระการเรียนรู้คณิตศาสตร์ ระดับชั้นประถมศึกษาปีที่ 6  </t>
  </si>
  <si>
    <t>สาระที่ 1 จำนวนและการดำเนินการ</t>
  </si>
  <si>
    <t>มฐ ค 1.1</t>
  </si>
  <si>
    <t>มฐ ค 1.2</t>
  </si>
  <si>
    <t>มฐ ค 1.3</t>
  </si>
  <si>
    <t>มฐ ค 1.4</t>
  </si>
  <si>
    <t>สาระที่ 2  การวัด</t>
  </si>
  <si>
    <t>มฐ ค 2.1</t>
  </si>
  <si>
    <t>มฐ ค 2.2</t>
  </si>
  <si>
    <t>สาระที่ 3 เรขาคณิต</t>
  </si>
  <si>
    <t>มฐ ค 3.2</t>
  </si>
  <si>
    <t>มฐ ค 3.1</t>
  </si>
  <si>
    <t>สาระที่ 4 พีชคณิต</t>
  </si>
  <si>
    <t>มฐ ค 4.1</t>
  </si>
  <si>
    <t>มฐ ค 4.2</t>
  </si>
  <si>
    <t>สาระที่ 5 การวิเคราะห์ข้อมูลและความน่าจำเป็น</t>
  </si>
  <si>
    <t>มฐ ค 5.1</t>
  </si>
  <si>
    <t>มฐ ค 5.2</t>
  </si>
  <si>
    <t>ค 2.1</t>
  </si>
  <si>
    <t>ค 2.2</t>
  </si>
  <si>
    <t>ค 1.1</t>
  </si>
  <si>
    <t>ค 1.2</t>
  </si>
  <si>
    <t>ค 1.3</t>
  </si>
  <si>
    <t>ค 1.4</t>
  </si>
  <si>
    <t>ค 3.1</t>
  </si>
  <si>
    <t>ค 3.2</t>
  </si>
  <si>
    <t>ค 4.1</t>
  </si>
  <si>
    <t>ค 4.2</t>
  </si>
  <si>
    <t>ค 5.1</t>
  </si>
  <si>
    <t>ค 5.2</t>
  </si>
  <si>
    <t>สาระ4</t>
  </si>
  <si>
    <t>สาระ5</t>
  </si>
  <si>
    <t>สำนักงานเขตพื้นที่การศึกษา.....................................................................</t>
  </si>
  <si>
    <t>คณิตศาสตร์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</si>
</sst>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[$-10409]#,##0;\-#,##0"/>
    <numFmt numFmtId="188" formatCode="[$-10409]#,##0.00;\-#,##0.00"/>
  </numFmts>
  <fonts count="11" x14ac:knownFonts="1">
    <font>
      <sz val="11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sz val="14"/>
      <color theme="1"/>
      <name val="Angsana New"/>
      <family val="1"/>
    </font>
    <font>
      <b/>
      <sz val="14"/>
      <color theme="1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sz val="14"/>
      <color indexed="8"/>
      <name val="BrowalliaUPC"/>
      <family val="2"/>
    </font>
    <font>
      <sz val="12.95"/>
      <color indexed="8"/>
      <name val="BrowalliaUPC"/>
      <family val="2"/>
    </font>
    <font>
      <sz val="11.95"/>
      <color indexed="8"/>
      <name val="BrowalliaUPC"/>
      <family val="2"/>
    </font>
    <font>
      <b/>
      <sz val="14"/>
      <color indexed="8"/>
      <name val="BrowalliaUPC"/>
      <family val="2"/>
    </font>
    <font>
      <b/>
      <sz val="19"/>
      <color indexed="8"/>
      <name val="BrowalliaUPC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4" fillId="0" borderId="0" xfId="0" applyFont="1"/>
    <xf numFmtId="0" fontId="2" fillId="2" borderId="0" xfId="0" applyFont="1" applyFill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0" fontId="2" fillId="0" borderId="0" xfId="0" applyFont="1" applyFill="1" applyProtection="1"/>
    <xf numFmtId="1" fontId="3" fillId="0" borderId="0" xfId="0" applyNumberFormat="1" applyFont="1" applyFill="1" applyProtection="1"/>
    <xf numFmtId="0" fontId="3" fillId="5" borderId="4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1" fontId="3" fillId="2" borderId="0" xfId="0" applyNumberFormat="1" applyFont="1" applyFill="1" applyProtection="1"/>
    <xf numFmtId="0" fontId="2" fillId="5" borderId="1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left"/>
    </xf>
    <xf numFmtId="0" fontId="5" fillId="0" borderId="0" xfId="0" applyFont="1" applyBorder="1" applyProtection="1">
      <protection locked="0"/>
    </xf>
    <xf numFmtId="1" fontId="5" fillId="0" borderId="0" xfId="0" applyNumberFormat="1" applyFont="1" applyBorder="1" applyProtection="1">
      <protection locked="0"/>
    </xf>
    <xf numFmtId="0" fontId="5" fillId="0" borderId="0" xfId="0" applyFont="1"/>
    <xf numFmtId="0" fontId="4" fillId="0" borderId="0" xfId="0" applyFont="1" applyAlignment="1">
      <alignment horizontal="center"/>
    </xf>
    <xf numFmtId="0" fontId="4" fillId="2" borderId="0" xfId="0" applyFont="1" applyFill="1"/>
    <xf numFmtId="1" fontId="2" fillId="2" borderId="1" xfId="0" applyNumberFormat="1" applyFont="1" applyFill="1" applyBorder="1" applyAlignment="1" applyProtection="1">
      <alignment horizontal="center"/>
    </xf>
    <xf numFmtId="0" fontId="3" fillId="2" borderId="6" xfId="0" applyFont="1" applyFill="1" applyBorder="1" applyAlignment="1" applyProtection="1"/>
    <xf numFmtId="0" fontId="3" fillId="2" borderId="7" xfId="0" applyFont="1" applyFill="1" applyBorder="1" applyAlignment="1" applyProtection="1"/>
    <xf numFmtId="0" fontId="3" fillId="2" borderId="6" xfId="0" applyFont="1" applyFill="1" applyBorder="1" applyAlignment="1" applyProtection="1">
      <alignment horizontal="center"/>
    </xf>
    <xf numFmtId="0" fontId="2" fillId="2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1" fontId="5" fillId="0" borderId="0" xfId="0" applyNumberFormat="1" applyFont="1" applyBorder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center"/>
    </xf>
    <xf numFmtId="0" fontId="1" fillId="5" borderId="4" xfId="0" applyFont="1" applyFill="1" applyBorder="1" applyAlignment="1">
      <alignment horizontal="center"/>
    </xf>
    <xf numFmtId="0" fontId="7" fillId="0" borderId="9" xfId="0" applyFont="1" applyBorder="1" applyAlignment="1" applyProtection="1">
      <alignment horizontal="center" vertical="center" wrapText="1" readingOrder="1"/>
      <protection locked="0"/>
    </xf>
    <xf numFmtId="0" fontId="6" fillId="0" borderId="9" xfId="0" applyFont="1" applyBorder="1" applyAlignment="1" applyProtection="1">
      <alignment horizontal="center" vertical="center" wrapText="1" readingOrder="1"/>
      <protection locked="0"/>
    </xf>
    <xf numFmtId="0" fontId="9" fillId="0" borderId="13" xfId="0" applyFont="1" applyBorder="1" applyAlignment="1" applyProtection="1">
      <alignment horizontal="left" vertical="top" wrapText="1" readingOrder="1"/>
      <protection locked="0"/>
    </xf>
    <xf numFmtId="0" fontId="9" fillId="0" borderId="13" xfId="0" applyFont="1" applyBorder="1" applyAlignment="1" applyProtection="1">
      <alignment horizontal="center" vertical="top" wrapText="1" readingOrder="1"/>
      <protection locked="0"/>
    </xf>
    <xf numFmtId="187" fontId="9" fillId="0" borderId="13" xfId="0" applyNumberFormat="1" applyFont="1" applyBorder="1" applyAlignment="1" applyProtection="1">
      <alignment horizontal="center" vertical="top" wrapText="1" readingOrder="1"/>
      <protection locked="0"/>
    </xf>
    <xf numFmtId="188" fontId="9" fillId="0" borderId="13" xfId="0" applyNumberFormat="1" applyFont="1" applyBorder="1" applyAlignment="1" applyProtection="1">
      <alignment horizontal="center" vertical="top" wrapText="1" readingOrder="1"/>
      <protection locked="0"/>
    </xf>
    <xf numFmtId="0" fontId="6" fillId="0" borderId="14" xfId="0" applyFont="1" applyBorder="1" applyAlignment="1" applyProtection="1">
      <alignment horizontal="left" vertical="top" wrapText="1" readingOrder="1"/>
      <protection locked="0"/>
    </xf>
    <xf numFmtId="0" fontId="6" fillId="0" borderId="14" xfId="0" applyFont="1" applyBorder="1" applyAlignment="1" applyProtection="1">
      <alignment horizontal="center" vertical="top" wrapText="1" readingOrder="1"/>
      <protection locked="0"/>
    </xf>
    <xf numFmtId="187" fontId="6" fillId="0" borderId="14" xfId="0" applyNumberFormat="1" applyFont="1" applyBorder="1" applyAlignment="1" applyProtection="1">
      <alignment horizontal="center" vertical="top" wrapText="1" readingOrder="1"/>
      <protection locked="0"/>
    </xf>
    <xf numFmtId="188" fontId="6" fillId="0" borderId="14" xfId="0" applyNumberFormat="1" applyFont="1" applyBorder="1" applyAlignment="1" applyProtection="1">
      <alignment horizontal="center" vertical="top" wrapText="1" readingOrder="1"/>
      <protection locked="0"/>
    </xf>
    <xf numFmtId="0" fontId="6" fillId="0" borderId="15" xfId="0" applyFont="1" applyBorder="1" applyAlignment="1" applyProtection="1">
      <alignment horizontal="left" vertical="top" wrapText="1" readingOrder="1"/>
      <protection locked="0"/>
    </xf>
    <xf numFmtId="0" fontId="6" fillId="0" borderId="15" xfId="0" applyFont="1" applyBorder="1" applyAlignment="1" applyProtection="1">
      <alignment horizontal="center" vertical="top" wrapText="1" readingOrder="1"/>
      <protection locked="0"/>
    </xf>
    <xf numFmtId="187" fontId="6" fillId="0" borderId="15" xfId="0" applyNumberFormat="1" applyFont="1" applyBorder="1" applyAlignment="1" applyProtection="1">
      <alignment horizontal="center" vertical="top" wrapText="1" readingOrder="1"/>
      <protection locked="0"/>
    </xf>
    <xf numFmtId="188" fontId="6" fillId="0" borderId="15" xfId="0" applyNumberFormat="1" applyFont="1" applyBorder="1" applyAlignment="1" applyProtection="1">
      <alignment horizontal="center" vertical="top" wrapText="1" readingOrder="1"/>
      <protection locked="0"/>
    </xf>
    <xf numFmtId="0" fontId="9" fillId="0" borderId="16" xfId="0" applyFont="1" applyBorder="1" applyAlignment="1" applyProtection="1">
      <alignment horizontal="left" vertical="top" wrapText="1" readingOrder="1"/>
      <protection locked="0"/>
    </xf>
    <xf numFmtId="0" fontId="9" fillId="0" borderId="16" xfId="0" applyFont="1" applyBorder="1" applyAlignment="1" applyProtection="1">
      <alignment horizontal="center" vertical="top" wrapText="1" readingOrder="1"/>
      <protection locked="0"/>
    </xf>
    <xf numFmtId="187" fontId="9" fillId="0" borderId="16" xfId="0" applyNumberFormat="1" applyFont="1" applyBorder="1" applyAlignment="1" applyProtection="1">
      <alignment horizontal="center" vertical="top" wrapText="1" readingOrder="1"/>
      <protection locked="0"/>
    </xf>
    <xf numFmtId="188" fontId="9" fillId="0" borderId="16" xfId="0" applyNumberFormat="1" applyFont="1" applyBorder="1" applyAlignment="1" applyProtection="1">
      <alignment horizontal="center" vertical="top" wrapText="1" readingOrder="1"/>
      <protection locked="0"/>
    </xf>
    <xf numFmtId="0" fontId="9" fillId="0" borderId="17" xfId="0" applyFont="1" applyBorder="1" applyAlignment="1" applyProtection="1">
      <alignment horizontal="left" vertical="top" wrapText="1" readingOrder="1"/>
      <protection locked="0"/>
    </xf>
    <xf numFmtId="0" fontId="9" fillId="0" borderId="17" xfId="0" applyFont="1" applyBorder="1" applyAlignment="1" applyProtection="1">
      <alignment horizontal="center" vertical="top" wrapText="1" readingOrder="1"/>
      <protection locked="0"/>
    </xf>
    <xf numFmtId="187" fontId="9" fillId="0" borderId="17" xfId="0" applyNumberFormat="1" applyFont="1" applyBorder="1" applyAlignment="1" applyProtection="1">
      <alignment horizontal="center" vertical="top" wrapText="1" readingOrder="1"/>
      <protection locked="0"/>
    </xf>
    <xf numFmtId="188" fontId="9" fillId="0" borderId="17" xfId="0" applyNumberFormat="1" applyFont="1" applyBorder="1" applyAlignment="1" applyProtection="1">
      <alignment horizontal="center" vertical="top" wrapText="1" readingOrder="1"/>
      <protection locked="0"/>
    </xf>
    <xf numFmtId="0" fontId="2" fillId="3" borderId="3" xfId="0" applyFont="1" applyFill="1" applyBorder="1" applyAlignment="1" applyProtection="1">
      <alignment horizontal="center"/>
      <protection locked="0"/>
    </xf>
    <xf numFmtId="0" fontId="2" fillId="6" borderId="3" xfId="0" applyFont="1" applyFill="1" applyBorder="1" applyAlignment="1" applyProtection="1">
      <alignment horizontal="center"/>
      <protection locked="0"/>
    </xf>
    <xf numFmtId="0" fontId="2" fillId="6" borderId="8" xfId="0" applyFont="1" applyFill="1" applyBorder="1" applyAlignment="1" applyProtection="1">
      <alignment horizontal="center"/>
      <protection locked="0"/>
    </xf>
    <xf numFmtId="0" fontId="0" fillId="0" borderId="0" xfId="0"/>
    <xf numFmtId="0" fontId="2" fillId="7" borderId="3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/>
    </xf>
    <xf numFmtId="1" fontId="5" fillId="2" borderId="0" xfId="0" applyNumberFormat="1" applyFont="1" applyFill="1" applyBorder="1" applyAlignment="1">
      <alignment horizontal="center" vertical="center"/>
    </xf>
    <xf numFmtId="1" fontId="5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" fontId="2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1" fontId="2" fillId="2" borderId="5" xfId="0" applyNumberFormat="1" applyFont="1" applyFill="1" applyBorder="1" applyAlignment="1" applyProtection="1">
      <alignment horizontal="left"/>
    </xf>
    <xf numFmtId="1" fontId="2" fillId="2" borderId="6" xfId="0" applyNumberFormat="1" applyFont="1" applyFill="1" applyBorder="1" applyAlignment="1" applyProtection="1">
      <alignment horizontal="left"/>
    </xf>
    <xf numFmtId="1" fontId="2" fillId="2" borderId="7" xfId="0" applyNumberFormat="1" applyFont="1" applyFill="1" applyBorder="1" applyAlignment="1" applyProtection="1">
      <alignment horizontal="left"/>
    </xf>
    <xf numFmtId="1" fontId="2" fillId="4" borderId="2" xfId="0" applyNumberFormat="1" applyFont="1" applyFill="1" applyBorder="1" applyAlignment="1" applyProtection="1">
      <alignment horizontal="center" vertical="center"/>
      <protection locked="0"/>
    </xf>
    <xf numFmtId="1" fontId="2" fillId="4" borderId="3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5" borderId="5" xfId="0" applyFont="1" applyFill="1" applyBorder="1" applyAlignment="1" applyProtection="1">
      <alignment horizontal="center"/>
      <protection locked="0"/>
    </xf>
    <xf numFmtId="0" fontId="2" fillId="5" borderId="6" xfId="0" applyFont="1" applyFill="1" applyBorder="1" applyAlignment="1" applyProtection="1">
      <alignment horizontal="center"/>
      <protection locked="0"/>
    </xf>
    <xf numFmtId="0" fontId="3" fillId="4" borderId="4" xfId="0" applyFont="1" applyFill="1" applyBorder="1" applyAlignment="1" applyProtection="1">
      <alignment horizontal="left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top" wrapText="1" readingOrder="1"/>
      <protection locked="0"/>
    </xf>
    <xf numFmtId="0" fontId="0" fillId="0" borderId="0" xfId="0"/>
    <xf numFmtId="0" fontId="0" fillId="0" borderId="0" xfId="0" applyAlignment="1">
      <alignment horizontal="left"/>
    </xf>
    <xf numFmtId="0" fontId="7" fillId="0" borderId="16" xfId="0" applyFont="1" applyBorder="1" applyAlignment="1" applyProtection="1">
      <alignment horizontal="center" vertical="center" wrapText="1" readingOrder="1"/>
      <protection locked="0"/>
    </xf>
    <xf numFmtId="0" fontId="0" fillId="0" borderId="12" xfId="0" applyBorder="1" applyAlignment="1" applyProtection="1">
      <alignment horizontal="center" vertical="top" wrapText="1"/>
      <protection locked="0"/>
    </xf>
    <xf numFmtId="0" fontId="7" fillId="0" borderId="9" xfId="0" applyFont="1" applyBorder="1" applyAlignment="1" applyProtection="1">
      <alignment horizontal="center" vertical="center" wrapText="1" readingOrder="1"/>
      <protection locked="0"/>
    </xf>
    <xf numFmtId="0" fontId="0" fillId="0" borderId="12" xfId="0" applyBorder="1" applyAlignment="1" applyProtection="1">
      <alignment vertical="top" wrapText="1"/>
      <protection locked="0"/>
    </xf>
    <xf numFmtId="0" fontId="8" fillId="0" borderId="9" xfId="0" applyFont="1" applyBorder="1" applyAlignment="1" applyProtection="1">
      <alignment horizontal="center" vertical="center" wrapText="1" readingOrder="1"/>
      <protection locked="0"/>
    </xf>
    <xf numFmtId="0" fontId="6" fillId="0" borderId="9" xfId="0" applyFont="1" applyBorder="1" applyAlignment="1" applyProtection="1">
      <alignment horizontal="center" vertical="top" wrapText="1" readingOrder="1"/>
      <protection locked="0"/>
    </xf>
    <xf numFmtId="0" fontId="0" fillId="0" borderId="10" xfId="0" applyBorder="1" applyAlignment="1" applyProtection="1">
      <alignment vertical="top" wrapText="1"/>
      <protection locked="0"/>
    </xf>
    <xf numFmtId="0" fontId="0" fillId="0" borderId="11" xfId="0" applyBorder="1" applyAlignment="1" applyProtection="1">
      <alignment vertical="top" wrapText="1"/>
      <protection locked="0"/>
    </xf>
    <xf numFmtId="0" fontId="6" fillId="0" borderId="9" xfId="0" applyFont="1" applyBorder="1" applyAlignment="1" applyProtection="1">
      <alignment horizontal="center" vertical="center" wrapText="1" readingOrder="1"/>
      <protection locked="0"/>
    </xf>
    <xf numFmtId="0" fontId="10" fillId="0" borderId="0" xfId="0" applyFont="1" applyAlignment="1" applyProtection="1">
      <alignment horizontal="center" wrapText="1" readingOrder="1"/>
      <protection locked="0"/>
    </xf>
    <xf numFmtId="0" fontId="6" fillId="0" borderId="0" xfId="0" applyFont="1" applyAlignment="1" applyProtection="1">
      <alignment horizontal="right" vertical="top" wrapText="1" readingOrder="1"/>
      <protection locked="0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171451</xdr:colOff>
      <xdr:row>0</xdr:row>
      <xdr:rowOff>85725</xdr:rowOff>
    </xdr:from>
    <xdr:to>
      <xdr:col>12</xdr:col>
      <xdr:colOff>447676</xdr:colOff>
      <xdr:row>1</xdr:row>
      <xdr:rowOff>209550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6" y="85725"/>
          <a:ext cx="704850" cy="1000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20"/>
  <sheetViews>
    <sheetView tabSelected="1" zoomScale="130" zoomScaleNormal="130" workbookViewId="0">
      <selection activeCell="E6" sqref="E6"/>
    </sheetView>
  </sheetViews>
  <sheetFormatPr defaultColWidth="9.125" defaultRowHeight="16.5" x14ac:dyDescent="0.35"/>
  <cols>
    <col min="1" max="1" width="23.25" style="1" customWidth="1"/>
    <col min="2" max="2" width="12.375" style="1" customWidth="1"/>
    <col min="3" max="3" width="12.625" style="1" customWidth="1"/>
    <col min="4" max="4" width="21.625" style="1" customWidth="1"/>
    <col min="5" max="5" width="18.75" style="1" customWidth="1"/>
    <col min="6" max="6" width="7.25" style="1" customWidth="1"/>
    <col min="7" max="71" width="4.875" style="14" customWidth="1"/>
    <col min="72" max="96" width="4.875" style="1" customWidth="1"/>
    <col min="97" max="108" width="4.75" style="1" customWidth="1"/>
    <col min="109" max="119" width="7" style="1" customWidth="1"/>
    <col min="120" max="16384" width="9.125" style="1"/>
  </cols>
  <sheetData>
    <row r="1" spans="1:120" ht="21" x14ac:dyDescent="0.45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5"/>
    </row>
    <row r="2" spans="1:120" ht="21" x14ac:dyDescent="0.45">
      <c r="A2" s="74" t="s">
        <v>7</v>
      </c>
      <c r="B2" s="74"/>
      <c r="C2" s="74"/>
      <c r="D2" s="74"/>
      <c r="E2" s="74"/>
      <c r="F2" s="74"/>
      <c r="G2" s="6" t="s">
        <v>8</v>
      </c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7" t="s">
        <v>9</v>
      </c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8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</row>
    <row r="3" spans="1:120" ht="21" x14ac:dyDescent="0.45">
      <c r="A3" s="75" t="s">
        <v>0</v>
      </c>
      <c r="B3" s="69" t="s">
        <v>1</v>
      </c>
      <c r="C3" s="69" t="s">
        <v>2</v>
      </c>
      <c r="D3" s="75" t="s">
        <v>3</v>
      </c>
      <c r="E3" s="69" t="s">
        <v>4</v>
      </c>
      <c r="F3" s="69" t="s">
        <v>5</v>
      </c>
      <c r="G3" s="72" t="s">
        <v>6</v>
      </c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10" t="s">
        <v>16</v>
      </c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8"/>
      <c r="CS3" s="66" t="s">
        <v>15</v>
      </c>
      <c r="CT3" s="67"/>
      <c r="CU3" s="67"/>
      <c r="CV3" s="67"/>
      <c r="CW3" s="67"/>
      <c r="CX3" s="67"/>
      <c r="CY3" s="67"/>
      <c r="CZ3" s="67"/>
      <c r="DA3" s="67"/>
      <c r="DB3" s="67"/>
      <c r="DC3" s="67"/>
      <c r="DD3" s="67"/>
      <c r="DE3" s="67"/>
      <c r="DF3" s="67"/>
      <c r="DG3" s="67"/>
      <c r="DH3" s="67"/>
      <c r="DI3" s="67"/>
      <c r="DJ3" s="67"/>
      <c r="DK3" s="67"/>
      <c r="DL3" s="67"/>
      <c r="DM3" s="67"/>
      <c r="DN3" s="67"/>
      <c r="DO3" s="67"/>
      <c r="DP3" s="68"/>
    </row>
    <row r="4" spans="1:120" ht="21" x14ac:dyDescent="0.45">
      <c r="A4" s="76"/>
      <c r="B4" s="70"/>
      <c r="C4" s="70"/>
      <c r="D4" s="76"/>
      <c r="E4" s="70"/>
      <c r="F4" s="70"/>
      <c r="G4" s="9">
        <v>1</v>
      </c>
      <c r="H4" s="9">
        <v>2</v>
      </c>
      <c r="I4" s="9">
        <v>3</v>
      </c>
      <c r="J4" s="9">
        <v>4</v>
      </c>
      <c r="K4" s="9">
        <v>5</v>
      </c>
      <c r="L4" s="9">
        <v>6</v>
      </c>
      <c r="M4" s="9">
        <v>7</v>
      </c>
      <c r="N4" s="9">
        <v>8</v>
      </c>
      <c r="O4" s="9">
        <v>9</v>
      </c>
      <c r="P4" s="9">
        <v>10</v>
      </c>
      <c r="Q4" s="9">
        <v>11</v>
      </c>
      <c r="R4" s="9">
        <v>12</v>
      </c>
      <c r="S4" s="9">
        <v>13</v>
      </c>
      <c r="T4" s="9">
        <v>14</v>
      </c>
      <c r="U4" s="9">
        <v>15</v>
      </c>
      <c r="V4" s="9">
        <v>16</v>
      </c>
      <c r="W4" s="9">
        <v>17</v>
      </c>
      <c r="X4" s="9">
        <v>18.100000000000001</v>
      </c>
      <c r="Y4" s="9">
        <v>18.2</v>
      </c>
      <c r="Z4" s="9">
        <v>18.3</v>
      </c>
      <c r="AA4" s="9">
        <v>18.399999999999999</v>
      </c>
      <c r="AB4" s="9">
        <v>19.100000000000001</v>
      </c>
      <c r="AC4" s="9">
        <v>19.2</v>
      </c>
      <c r="AD4" s="9">
        <v>19.3</v>
      </c>
      <c r="AE4" s="9">
        <v>19.399999999999999</v>
      </c>
      <c r="AF4" s="9">
        <v>20.100000000000001</v>
      </c>
      <c r="AG4" s="9">
        <v>20.2</v>
      </c>
      <c r="AH4" s="9">
        <v>20.3</v>
      </c>
      <c r="AI4" s="9">
        <v>20.399999999999999</v>
      </c>
      <c r="AJ4" s="9">
        <v>21.2</v>
      </c>
      <c r="AK4" s="9">
        <v>21.2</v>
      </c>
      <c r="AL4" s="9">
        <v>21.3</v>
      </c>
      <c r="AM4" s="9">
        <v>21.4</v>
      </c>
      <c r="AN4" s="9">
        <v>22.1</v>
      </c>
      <c r="AO4" s="9">
        <v>22.2</v>
      </c>
      <c r="AP4" s="9">
        <v>22.3</v>
      </c>
      <c r="AQ4" s="9">
        <v>22.4</v>
      </c>
      <c r="AR4" s="9">
        <v>23</v>
      </c>
      <c r="AS4" s="9">
        <v>24</v>
      </c>
      <c r="AT4" s="9">
        <v>25</v>
      </c>
      <c r="AU4" s="9">
        <v>26</v>
      </c>
      <c r="AV4" s="9">
        <v>27</v>
      </c>
      <c r="AW4" s="9">
        <v>28</v>
      </c>
      <c r="AX4" s="9">
        <v>29</v>
      </c>
      <c r="AY4" s="9">
        <v>30</v>
      </c>
      <c r="AZ4" s="3">
        <v>1</v>
      </c>
      <c r="BA4" s="3">
        <v>2</v>
      </c>
      <c r="BB4" s="3">
        <v>3</v>
      </c>
      <c r="BC4" s="3">
        <v>4</v>
      </c>
      <c r="BD4" s="3">
        <v>5</v>
      </c>
      <c r="BE4" s="3">
        <v>6</v>
      </c>
      <c r="BF4" s="3">
        <v>7</v>
      </c>
      <c r="BG4" s="3">
        <v>8</v>
      </c>
      <c r="BH4" s="3">
        <v>9</v>
      </c>
      <c r="BI4" s="3">
        <v>10</v>
      </c>
      <c r="BJ4" s="3">
        <v>11</v>
      </c>
      <c r="BK4" s="3">
        <v>12</v>
      </c>
      <c r="BL4" s="3">
        <v>13</v>
      </c>
      <c r="BM4" s="3">
        <v>14</v>
      </c>
      <c r="BN4" s="3">
        <v>15</v>
      </c>
      <c r="BO4" s="3">
        <v>16</v>
      </c>
      <c r="BP4" s="3">
        <v>17</v>
      </c>
      <c r="BQ4" s="3">
        <v>18.100000000000001</v>
      </c>
      <c r="BR4" s="3">
        <v>18.2</v>
      </c>
      <c r="BS4" s="3">
        <v>18.3</v>
      </c>
      <c r="BT4" s="3">
        <v>18.399999999999999</v>
      </c>
      <c r="BU4" s="3">
        <v>19.100000000000001</v>
      </c>
      <c r="BV4" s="3">
        <v>19.2</v>
      </c>
      <c r="BW4" s="3">
        <v>19.3</v>
      </c>
      <c r="BX4" s="3">
        <v>19.399999999999999</v>
      </c>
      <c r="BY4" s="3">
        <v>20.100000000000001</v>
      </c>
      <c r="BZ4" s="3">
        <v>20.2</v>
      </c>
      <c r="CA4" s="3">
        <v>20.3</v>
      </c>
      <c r="CB4" s="3">
        <v>20.399999999999999</v>
      </c>
      <c r="CC4" s="3">
        <v>21.1</v>
      </c>
      <c r="CD4" s="3">
        <v>21.2</v>
      </c>
      <c r="CE4" s="3">
        <v>21.3</v>
      </c>
      <c r="CF4" s="3">
        <v>21.4</v>
      </c>
      <c r="CG4" s="3">
        <v>22.1</v>
      </c>
      <c r="CH4" s="3">
        <v>22.2</v>
      </c>
      <c r="CI4" s="3">
        <v>22.3</v>
      </c>
      <c r="CJ4" s="3">
        <v>22.4</v>
      </c>
      <c r="CK4" s="3">
        <v>23</v>
      </c>
      <c r="CL4" s="3">
        <v>24</v>
      </c>
      <c r="CM4" s="3">
        <v>25</v>
      </c>
      <c r="CN4" s="3">
        <v>26</v>
      </c>
      <c r="CO4" s="3">
        <v>27</v>
      </c>
      <c r="CP4" s="3">
        <v>28</v>
      </c>
      <c r="CQ4" s="3">
        <v>29</v>
      </c>
      <c r="CR4" s="3">
        <v>30</v>
      </c>
      <c r="CS4" s="16" t="s">
        <v>54</v>
      </c>
      <c r="CT4" s="20" t="s">
        <v>55</v>
      </c>
      <c r="CU4" s="20" t="s">
        <v>56</v>
      </c>
      <c r="CV4" s="20" t="s">
        <v>57</v>
      </c>
      <c r="CW4" s="20" t="s">
        <v>52</v>
      </c>
      <c r="CX4" s="20" t="s">
        <v>53</v>
      </c>
      <c r="CY4" s="20" t="s">
        <v>58</v>
      </c>
      <c r="CZ4" s="20" t="s">
        <v>59</v>
      </c>
      <c r="DA4" s="20" t="s">
        <v>60</v>
      </c>
      <c r="DB4" s="20" t="s">
        <v>61</v>
      </c>
      <c r="DC4" s="20" t="s">
        <v>62</v>
      </c>
      <c r="DD4" s="20" t="s">
        <v>63</v>
      </c>
      <c r="DE4" s="20" t="s">
        <v>12</v>
      </c>
      <c r="DF4" s="20" t="s">
        <v>11</v>
      </c>
      <c r="DG4" s="20" t="s">
        <v>13</v>
      </c>
      <c r="DH4" s="20" t="s">
        <v>11</v>
      </c>
      <c r="DI4" s="20" t="s">
        <v>14</v>
      </c>
      <c r="DJ4" s="20" t="s">
        <v>11</v>
      </c>
      <c r="DK4" s="20" t="s">
        <v>64</v>
      </c>
      <c r="DL4" s="20" t="s">
        <v>11</v>
      </c>
      <c r="DM4" s="20" t="s">
        <v>65</v>
      </c>
      <c r="DN4" s="20" t="s">
        <v>11</v>
      </c>
      <c r="DO4" s="20" t="s">
        <v>10</v>
      </c>
      <c r="DP4" s="20" t="s">
        <v>11</v>
      </c>
    </row>
    <row r="5" spans="1:120" ht="23.25" x14ac:dyDescent="0.5">
      <c r="A5" s="76"/>
      <c r="B5" s="70"/>
      <c r="C5" s="70"/>
      <c r="D5" s="76"/>
      <c r="E5" s="70"/>
      <c r="F5" s="70"/>
      <c r="G5" s="47">
        <v>3</v>
      </c>
      <c r="H5" s="47">
        <v>1</v>
      </c>
      <c r="I5" s="47">
        <v>4</v>
      </c>
      <c r="J5" s="47">
        <v>3</v>
      </c>
      <c r="K5" s="47">
        <v>3</v>
      </c>
      <c r="L5" s="47">
        <v>4</v>
      </c>
      <c r="M5" s="47">
        <v>3</v>
      </c>
      <c r="N5" s="47">
        <v>2</v>
      </c>
      <c r="O5" s="47">
        <v>1</v>
      </c>
      <c r="P5" s="47">
        <v>2</v>
      </c>
      <c r="Q5" s="47">
        <v>3</v>
      </c>
      <c r="R5" s="47">
        <v>2</v>
      </c>
      <c r="S5" s="47">
        <v>4</v>
      </c>
      <c r="T5" s="47">
        <v>2</v>
      </c>
      <c r="U5" s="47">
        <v>4</v>
      </c>
      <c r="V5" s="47">
        <v>3</v>
      </c>
      <c r="W5" s="47">
        <v>2</v>
      </c>
      <c r="X5" s="51">
        <v>2</v>
      </c>
      <c r="Y5" s="51">
        <v>2</v>
      </c>
      <c r="Z5" s="51">
        <v>1</v>
      </c>
      <c r="AA5" s="51">
        <v>2</v>
      </c>
      <c r="AB5" s="51">
        <v>2</v>
      </c>
      <c r="AC5" s="51">
        <v>1</v>
      </c>
      <c r="AD5" s="51">
        <v>1</v>
      </c>
      <c r="AE5" s="51">
        <v>2</v>
      </c>
      <c r="AF5" s="51">
        <v>1</v>
      </c>
      <c r="AG5" s="51">
        <v>1</v>
      </c>
      <c r="AH5" s="51">
        <v>2</v>
      </c>
      <c r="AI5" s="51">
        <v>1</v>
      </c>
      <c r="AJ5" s="51">
        <v>2</v>
      </c>
      <c r="AK5" s="51">
        <v>2</v>
      </c>
      <c r="AL5" s="51">
        <v>1</v>
      </c>
      <c r="AM5" s="51">
        <v>2</v>
      </c>
      <c r="AN5" s="51">
        <v>2</v>
      </c>
      <c r="AO5" s="51">
        <v>2</v>
      </c>
      <c r="AP5" s="51">
        <v>1</v>
      </c>
      <c r="AQ5" s="51">
        <v>1</v>
      </c>
      <c r="AR5" s="48">
        <v>3</v>
      </c>
      <c r="AS5" s="48">
        <v>3</v>
      </c>
      <c r="AT5" s="48">
        <v>3</v>
      </c>
      <c r="AU5" s="48">
        <v>3</v>
      </c>
      <c r="AV5" s="48">
        <v>3</v>
      </c>
      <c r="AW5" s="48">
        <v>3</v>
      </c>
      <c r="AX5" s="48">
        <v>3</v>
      </c>
      <c r="AY5" s="49">
        <v>8</v>
      </c>
      <c r="AZ5" s="52">
        <f>IF(G5=3,3,0)</f>
        <v>3</v>
      </c>
      <c r="BA5" s="52">
        <f t="shared" ref="BA5:BH5" si="0">IF(H5=1,3,0)</f>
        <v>3</v>
      </c>
      <c r="BB5" s="52">
        <f>IF(I5=4,3,0)</f>
        <v>3</v>
      </c>
      <c r="BC5" s="52">
        <f>IF(J5=3,3,0)</f>
        <v>3</v>
      </c>
      <c r="BD5" s="52">
        <f>IF(K5=3,3,0)</f>
        <v>3</v>
      </c>
      <c r="BE5" s="52">
        <f>IF(L5=4,3,0)</f>
        <v>3</v>
      </c>
      <c r="BF5" s="52">
        <f>IF(M5=3,3,0)</f>
        <v>3</v>
      </c>
      <c r="BG5" s="52">
        <f>IF(N5=2,3,0)</f>
        <v>3</v>
      </c>
      <c r="BH5" s="52">
        <f t="shared" si="0"/>
        <v>3</v>
      </c>
      <c r="BI5" s="52">
        <f>IF(P5=2,3,0)</f>
        <v>3</v>
      </c>
      <c r="BJ5" s="52">
        <f>IF(Q5=3,3,0)</f>
        <v>3</v>
      </c>
      <c r="BK5" s="52">
        <f>IF(R5=2,3,0)</f>
        <v>3</v>
      </c>
      <c r="BL5" s="52">
        <f>IF(S5=4,3,0)</f>
        <v>3</v>
      </c>
      <c r="BM5" s="52">
        <f>IF(T5=2,3,0)</f>
        <v>3</v>
      </c>
      <c r="BN5" s="52">
        <f>IF(U5=4,3,0)</f>
        <v>3</v>
      </c>
      <c r="BO5" s="52">
        <f>IF(V5=3,3,0)</f>
        <v>3</v>
      </c>
      <c r="BP5" s="52">
        <f>IF(W5=2,3,0)</f>
        <v>3</v>
      </c>
      <c r="BQ5" s="52">
        <f>IF(X5=2,1,0)</f>
        <v>1</v>
      </c>
      <c r="BR5" s="52">
        <f>IF(Y5=2,1,0)</f>
        <v>1</v>
      </c>
      <c r="BS5" s="52">
        <f t="shared" ref="BS5:CJ5" si="1">IF(Z5=1,1,0)</f>
        <v>1</v>
      </c>
      <c r="BT5" s="52">
        <f>IF(AA5=2,1,0)</f>
        <v>1</v>
      </c>
      <c r="BU5" s="52">
        <f>IF(AB5=2,1,0)</f>
        <v>1</v>
      </c>
      <c r="BV5" s="52">
        <f t="shared" si="1"/>
        <v>1</v>
      </c>
      <c r="BW5" s="52">
        <f t="shared" si="1"/>
        <v>1</v>
      </c>
      <c r="BX5" s="52">
        <f>IF(AE5=2,1,0)</f>
        <v>1</v>
      </c>
      <c r="BY5" s="52">
        <f t="shared" si="1"/>
        <v>1</v>
      </c>
      <c r="BZ5" s="52">
        <f t="shared" si="1"/>
        <v>1</v>
      </c>
      <c r="CA5" s="52">
        <f>IF(AH5=2,1,0)</f>
        <v>1</v>
      </c>
      <c r="CB5" s="52">
        <f t="shared" si="1"/>
        <v>1</v>
      </c>
      <c r="CC5" s="52">
        <f>IF(AJ5=2,1,0)</f>
        <v>1</v>
      </c>
      <c r="CD5" s="52">
        <f>IF(AK5=2,1,0)</f>
        <v>1</v>
      </c>
      <c r="CE5" s="52">
        <f t="shared" si="1"/>
        <v>1</v>
      </c>
      <c r="CF5" s="52">
        <f>IF(AM5=2,1,0)</f>
        <v>1</v>
      </c>
      <c r="CG5" s="52">
        <f>IF(AN5=2,1,0)</f>
        <v>1</v>
      </c>
      <c r="CH5" s="52">
        <f>IF(AO5=2,1,0)</f>
        <v>1</v>
      </c>
      <c r="CI5" s="52">
        <f t="shared" si="1"/>
        <v>1</v>
      </c>
      <c r="CJ5" s="52">
        <f t="shared" si="1"/>
        <v>1</v>
      </c>
      <c r="CK5" s="52">
        <f>AR5</f>
        <v>3</v>
      </c>
      <c r="CL5" s="52">
        <f t="shared" ref="CL5" si="2">AS5</f>
        <v>3</v>
      </c>
      <c r="CM5" s="52">
        <f t="shared" ref="CM5" si="3">AT5</f>
        <v>3</v>
      </c>
      <c r="CN5" s="52">
        <f t="shared" ref="CN5" si="4">AU5</f>
        <v>3</v>
      </c>
      <c r="CO5" s="52">
        <f t="shared" ref="CO5" si="5">AV5</f>
        <v>3</v>
      </c>
      <c r="CP5" s="52">
        <f t="shared" ref="CP5" si="6">AW5</f>
        <v>3</v>
      </c>
      <c r="CQ5" s="52">
        <f t="shared" ref="CQ5" si="7">AX5</f>
        <v>3</v>
      </c>
      <c r="CR5" s="52">
        <f t="shared" ref="CR5" si="8">AY5</f>
        <v>8</v>
      </c>
      <c r="CS5" s="53">
        <f>AZ5+BA5</f>
        <v>6</v>
      </c>
      <c r="CT5" s="54">
        <f>BB5+BC5+BQ5+BR5+BS5+BT5+BU5+BV5+BW5+BX5+CK5+CL5+CR5</f>
        <v>28</v>
      </c>
      <c r="CU5" s="53">
        <f>BD5</f>
        <v>3</v>
      </c>
      <c r="CV5" s="54">
        <f>BE5+CM5</f>
        <v>6</v>
      </c>
      <c r="CW5" s="53">
        <f>CC5+CD5+CE5+CF5</f>
        <v>4</v>
      </c>
      <c r="CX5" s="53">
        <f>BF5+BG5+BH5+BI5+BK5+CN5+CO5</f>
        <v>21</v>
      </c>
      <c r="CY5" s="54">
        <f>BJ5+BL5</f>
        <v>6</v>
      </c>
      <c r="CZ5" s="54">
        <f>BN5</f>
        <v>3</v>
      </c>
      <c r="DA5" s="54">
        <f>CP5</f>
        <v>3</v>
      </c>
      <c r="DB5" s="53">
        <f>BM5+BO5+BY5+BZ5+CA5+CB5</f>
        <v>10</v>
      </c>
      <c r="DC5" s="54">
        <f>BP5+CQ5</f>
        <v>6</v>
      </c>
      <c r="DD5" s="54">
        <f>CG5+CH5+CI5+CJ5</f>
        <v>4</v>
      </c>
      <c r="DE5" s="55">
        <f>CS5+CT5+CU5+CV5</f>
        <v>43</v>
      </c>
      <c r="DF5" s="56" t="str">
        <f>IF(DE5&lt;10.75,"ปรับปรุง",IF(DE5&lt;21.5,"พอใช้",IF(DE5&lt;32.25,"ดี",IF(DE5&gt;=32.25,"ดีมาก"))))</f>
        <v>ดีมาก</v>
      </c>
      <c r="DG5" s="56">
        <f>CW5+CX5</f>
        <v>25</v>
      </c>
      <c r="DH5" s="56" t="str">
        <f>IF(DG5&lt;6.25,"ปรับปรุง",IF(DG5&lt;12.5,"พอใช้",IF(DG5&lt;18.75,"ดี",IF(DG5&gt;=18.75,"ดีมาก"))))</f>
        <v>ดีมาก</v>
      </c>
      <c r="DI5" s="57">
        <f>CY5+CZ5</f>
        <v>9</v>
      </c>
      <c r="DJ5" s="56" t="str">
        <f>IF(DI5&lt;2.25,"ปรับปรุง",IF(DI5&lt;4.5,"พอใช้",IF(DI5&lt;6.75,"ดี",IF(DI5&gt;=6.75,"ดีมาก"))))</f>
        <v>ดีมาก</v>
      </c>
      <c r="DK5" s="57">
        <f>DA5+DB5</f>
        <v>13</v>
      </c>
      <c r="DL5" s="56" t="str">
        <f>IF(DK5&lt;3.25,"ปรับปรุง",IF(DK5&lt;6.5,"พอใช้",IF(DK5&lt;9.75,"ดี",IF(DK5&gt;=9.75,"ดีมาก"))))</f>
        <v>ดีมาก</v>
      </c>
      <c r="DM5" s="57">
        <f>DC5+DD5</f>
        <v>10</v>
      </c>
      <c r="DN5" s="56" t="str">
        <f>IF(DM5&lt;2.5,"ปรับปรุง",IF(DM5&lt;5,"พอใช้",IF(DM5&lt;7.5,"ดี",IF(DM5&gt;=7.5,"ดีมาก"))))</f>
        <v>ดีมาก</v>
      </c>
      <c r="DO5" s="56">
        <f>SUM(CS5:DD5)</f>
        <v>100</v>
      </c>
      <c r="DP5" s="58" t="str">
        <f>IF(DO5&lt;25,"ปรับปรุง",IF(DO5&lt;50,"พอใช้",IF(DO5&lt;75,"ดี",IF(DO5&gt;=75,"ดีมาก"))))</f>
        <v>ดีมาก</v>
      </c>
    </row>
    <row r="6" spans="1:120" s="13" customFormat="1" ht="23.25" x14ac:dyDescent="0.5">
      <c r="A6" s="11"/>
      <c r="B6" s="12"/>
      <c r="C6" s="12"/>
      <c r="D6" s="11"/>
      <c r="E6" s="12"/>
      <c r="F6" s="22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59"/>
      <c r="BA6" s="59"/>
      <c r="BB6" s="59"/>
      <c r="BC6" s="59"/>
      <c r="BD6" s="59"/>
      <c r="BE6" s="59"/>
      <c r="BF6" s="59"/>
      <c r="BG6" s="59"/>
      <c r="BH6" s="59"/>
      <c r="BI6" s="59"/>
      <c r="BJ6" s="59"/>
      <c r="BK6" s="59"/>
      <c r="BL6" s="59"/>
      <c r="BM6" s="59"/>
      <c r="BN6" s="59"/>
      <c r="BO6" s="59"/>
      <c r="BP6" s="59"/>
      <c r="BQ6" s="59"/>
      <c r="BR6" s="59"/>
      <c r="BS6" s="59"/>
      <c r="BT6" s="59"/>
      <c r="BU6" s="59"/>
      <c r="BV6" s="59"/>
      <c r="BW6" s="59"/>
      <c r="BX6" s="59"/>
      <c r="BY6" s="59"/>
      <c r="BZ6" s="59"/>
      <c r="CA6" s="59"/>
      <c r="CB6" s="59"/>
      <c r="CC6" s="59"/>
      <c r="CD6" s="59"/>
      <c r="CE6" s="59"/>
      <c r="CF6" s="59"/>
      <c r="CG6" s="59"/>
      <c r="CH6" s="59"/>
      <c r="CI6" s="59"/>
      <c r="CJ6" s="59"/>
      <c r="CK6" s="59"/>
      <c r="CL6" s="59"/>
      <c r="CM6" s="59"/>
      <c r="CN6" s="59"/>
      <c r="CO6" s="59"/>
      <c r="CP6" s="59"/>
      <c r="CQ6" s="59"/>
      <c r="CR6" s="59"/>
      <c r="CS6" s="60"/>
      <c r="CT6" s="61"/>
      <c r="CU6" s="60"/>
      <c r="CV6" s="61"/>
      <c r="CW6" s="60"/>
      <c r="CX6" s="60"/>
      <c r="CY6" s="61"/>
      <c r="CZ6" s="61"/>
      <c r="DA6" s="61"/>
      <c r="DB6" s="60"/>
      <c r="DC6" s="61"/>
      <c r="DD6" s="61"/>
      <c r="DE6" s="62"/>
      <c r="DF6" s="63"/>
      <c r="DG6" s="63"/>
      <c r="DH6" s="63"/>
      <c r="DI6" s="64"/>
      <c r="DJ6" s="63"/>
      <c r="DK6" s="64"/>
      <c r="DL6" s="63"/>
      <c r="DM6" s="64"/>
      <c r="DN6" s="63"/>
      <c r="DO6" s="63"/>
      <c r="DP6" s="65"/>
    </row>
    <row r="7" spans="1:120" ht="23.25" x14ac:dyDescent="0.5">
      <c r="A7" s="11"/>
      <c r="B7" s="12"/>
      <c r="C7" s="12"/>
      <c r="D7" s="11"/>
      <c r="E7" s="12"/>
      <c r="F7" s="22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59"/>
      <c r="BA7" s="59"/>
      <c r="BB7" s="59"/>
      <c r="BC7" s="59"/>
      <c r="BD7" s="59"/>
      <c r="BE7" s="59"/>
      <c r="BF7" s="59"/>
      <c r="BG7" s="59"/>
      <c r="BH7" s="59"/>
      <c r="BI7" s="59"/>
      <c r="BJ7" s="59"/>
      <c r="BK7" s="59"/>
      <c r="BL7" s="59"/>
      <c r="BM7" s="59"/>
      <c r="BN7" s="59"/>
      <c r="BO7" s="59"/>
      <c r="BP7" s="59"/>
      <c r="BQ7" s="59"/>
      <c r="BR7" s="59"/>
      <c r="BS7" s="59"/>
      <c r="BT7" s="59"/>
      <c r="BU7" s="59"/>
      <c r="BV7" s="59"/>
      <c r="BW7" s="59"/>
      <c r="BX7" s="59"/>
      <c r="BY7" s="59"/>
      <c r="BZ7" s="59"/>
      <c r="CA7" s="59"/>
      <c r="CB7" s="59"/>
      <c r="CC7" s="59"/>
      <c r="CD7" s="59"/>
      <c r="CE7" s="59"/>
      <c r="CF7" s="59"/>
      <c r="CG7" s="59"/>
      <c r="CH7" s="59"/>
      <c r="CI7" s="59"/>
      <c r="CJ7" s="59"/>
      <c r="CK7" s="59"/>
      <c r="CL7" s="59"/>
      <c r="CM7" s="59"/>
      <c r="CN7" s="59"/>
      <c r="CO7" s="59"/>
      <c r="CP7" s="59"/>
      <c r="CQ7" s="59"/>
      <c r="CR7" s="59"/>
      <c r="CS7" s="60"/>
      <c r="CT7" s="61"/>
      <c r="CU7" s="60"/>
      <c r="CV7" s="61"/>
      <c r="CW7" s="60"/>
      <c r="CX7" s="60"/>
      <c r="CY7" s="61"/>
      <c r="CZ7" s="61"/>
      <c r="DA7" s="61"/>
      <c r="DB7" s="60"/>
      <c r="DC7" s="61"/>
      <c r="DD7" s="61"/>
      <c r="DE7" s="62"/>
      <c r="DF7" s="63"/>
      <c r="DG7" s="63"/>
      <c r="DH7" s="63"/>
      <c r="DI7" s="64"/>
      <c r="DJ7" s="63"/>
      <c r="DK7" s="64"/>
      <c r="DL7" s="63"/>
      <c r="DM7" s="64"/>
      <c r="DN7" s="63"/>
      <c r="DO7" s="63"/>
      <c r="DP7" s="65"/>
    </row>
    <row r="8" spans="1:120" ht="23.25" x14ac:dyDescent="0.5">
      <c r="A8" s="11"/>
      <c r="B8" s="12"/>
      <c r="C8" s="12"/>
      <c r="D8" s="11"/>
      <c r="E8" s="12"/>
      <c r="F8" s="22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59"/>
      <c r="CK8" s="59"/>
      <c r="CL8" s="59"/>
      <c r="CM8" s="59"/>
      <c r="CN8" s="59"/>
      <c r="CO8" s="59"/>
      <c r="CP8" s="59"/>
      <c r="CQ8" s="59"/>
      <c r="CR8" s="59"/>
      <c r="CS8" s="60"/>
      <c r="CT8" s="61"/>
      <c r="CU8" s="60"/>
      <c r="CV8" s="61"/>
      <c r="CW8" s="60"/>
      <c r="CX8" s="60"/>
      <c r="CY8" s="61"/>
      <c r="CZ8" s="61"/>
      <c r="DA8" s="61"/>
      <c r="DB8" s="60"/>
      <c r="DC8" s="61"/>
      <c r="DD8" s="61"/>
      <c r="DE8" s="62"/>
      <c r="DF8" s="63"/>
      <c r="DG8" s="63"/>
      <c r="DH8" s="63"/>
      <c r="DI8" s="64"/>
      <c r="DJ8" s="63"/>
      <c r="DK8" s="64"/>
      <c r="DL8" s="63"/>
      <c r="DM8" s="64"/>
      <c r="DN8" s="63"/>
      <c r="DO8" s="63"/>
      <c r="DP8" s="65"/>
    </row>
    <row r="9" spans="1:120" ht="23.25" x14ac:dyDescent="0.5">
      <c r="A9" s="11"/>
      <c r="B9" s="12"/>
      <c r="C9" s="12"/>
      <c r="D9" s="11"/>
      <c r="E9" s="12"/>
      <c r="F9" s="22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59"/>
      <c r="BA9" s="59"/>
      <c r="BB9" s="59"/>
      <c r="BC9" s="59"/>
      <c r="BD9" s="59"/>
      <c r="BE9" s="59"/>
      <c r="BF9" s="59"/>
      <c r="BG9" s="59"/>
      <c r="BH9" s="59"/>
      <c r="BI9" s="59"/>
      <c r="BJ9" s="59"/>
      <c r="BK9" s="59"/>
      <c r="BL9" s="59"/>
      <c r="BM9" s="59"/>
      <c r="BN9" s="59"/>
      <c r="BO9" s="59"/>
      <c r="BP9" s="59"/>
      <c r="BQ9" s="59"/>
      <c r="BR9" s="59"/>
      <c r="BS9" s="59"/>
      <c r="BT9" s="59"/>
      <c r="BU9" s="59"/>
      <c r="BV9" s="59"/>
      <c r="BW9" s="59"/>
      <c r="BX9" s="59"/>
      <c r="BY9" s="59"/>
      <c r="BZ9" s="59"/>
      <c r="CA9" s="59"/>
      <c r="CB9" s="59"/>
      <c r="CC9" s="59"/>
      <c r="CD9" s="59"/>
      <c r="CE9" s="59"/>
      <c r="CF9" s="59"/>
      <c r="CG9" s="59"/>
      <c r="CH9" s="59"/>
      <c r="CI9" s="59"/>
      <c r="CJ9" s="59"/>
      <c r="CK9" s="59"/>
      <c r="CL9" s="59"/>
      <c r="CM9" s="59"/>
      <c r="CN9" s="59"/>
      <c r="CO9" s="59"/>
      <c r="CP9" s="59"/>
      <c r="CQ9" s="59"/>
      <c r="CR9" s="59"/>
      <c r="CS9" s="60"/>
      <c r="CT9" s="61"/>
      <c r="CU9" s="60"/>
      <c r="CV9" s="61"/>
      <c r="CW9" s="60"/>
      <c r="CX9" s="60"/>
      <c r="CY9" s="61"/>
      <c r="CZ9" s="61"/>
      <c r="DA9" s="61"/>
      <c r="DB9" s="60"/>
      <c r="DC9" s="61"/>
      <c r="DD9" s="61"/>
      <c r="DE9" s="62"/>
      <c r="DF9" s="63"/>
      <c r="DG9" s="63"/>
      <c r="DH9" s="63"/>
      <c r="DI9" s="64"/>
      <c r="DJ9" s="63"/>
      <c r="DK9" s="64"/>
      <c r="DL9" s="63"/>
      <c r="DM9" s="64"/>
      <c r="DN9" s="63"/>
      <c r="DO9" s="63"/>
      <c r="DP9" s="65"/>
    </row>
    <row r="10" spans="1:120" ht="23.25" x14ac:dyDescent="0.5">
      <c r="A10" s="11"/>
      <c r="B10" s="12"/>
      <c r="C10" s="12"/>
      <c r="D10" s="11"/>
      <c r="E10" s="12"/>
      <c r="F10" s="22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59"/>
      <c r="BA10" s="59"/>
      <c r="BB10" s="59"/>
      <c r="BC10" s="59"/>
      <c r="BD10" s="59"/>
      <c r="BE10" s="59"/>
      <c r="BF10" s="59"/>
      <c r="BG10" s="59"/>
      <c r="BH10" s="59"/>
      <c r="BI10" s="59"/>
      <c r="BJ10" s="59"/>
      <c r="BK10" s="59"/>
      <c r="BL10" s="59"/>
      <c r="BM10" s="59"/>
      <c r="BN10" s="59"/>
      <c r="BO10" s="59"/>
      <c r="BP10" s="59"/>
      <c r="BQ10" s="59"/>
      <c r="BR10" s="59"/>
      <c r="BS10" s="59"/>
      <c r="BT10" s="59"/>
      <c r="BU10" s="59"/>
      <c r="BV10" s="59"/>
      <c r="BW10" s="59"/>
      <c r="BX10" s="59"/>
      <c r="BY10" s="59"/>
      <c r="BZ10" s="59"/>
      <c r="CA10" s="59"/>
      <c r="CB10" s="59"/>
      <c r="CC10" s="59"/>
      <c r="CD10" s="59"/>
      <c r="CE10" s="59"/>
      <c r="CF10" s="59"/>
      <c r="CG10" s="59"/>
      <c r="CH10" s="59"/>
      <c r="CI10" s="59"/>
      <c r="CJ10" s="59"/>
      <c r="CK10" s="59"/>
      <c r="CL10" s="59"/>
      <c r="CM10" s="59"/>
      <c r="CN10" s="59"/>
      <c r="CO10" s="59"/>
      <c r="CP10" s="59"/>
      <c r="CQ10" s="59"/>
      <c r="CR10" s="59"/>
      <c r="CS10" s="60"/>
      <c r="CT10" s="61"/>
      <c r="CU10" s="60"/>
      <c r="CV10" s="61"/>
      <c r="CW10" s="60"/>
      <c r="CX10" s="60"/>
      <c r="CY10" s="61"/>
      <c r="CZ10" s="61"/>
      <c r="DA10" s="61"/>
      <c r="DB10" s="60"/>
      <c r="DC10" s="61"/>
      <c r="DD10" s="61"/>
      <c r="DE10" s="62"/>
      <c r="DF10" s="63"/>
      <c r="DG10" s="63"/>
      <c r="DH10" s="63"/>
      <c r="DI10" s="64"/>
      <c r="DJ10" s="63"/>
      <c r="DK10" s="64"/>
      <c r="DL10" s="63"/>
      <c r="DM10" s="64"/>
      <c r="DN10" s="63"/>
      <c r="DO10" s="63"/>
      <c r="DP10" s="65"/>
    </row>
    <row r="11" spans="1:120" ht="23.25" x14ac:dyDescent="0.5">
      <c r="A11" s="11"/>
      <c r="B11" s="12"/>
      <c r="C11" s="12"/>
      <c r="D11" s="11"/>
      <c r="E11" s="12"/>
      <c r="F11" s="22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59"/>
      <c r="BA11" s="59"/>
      <c r="BB11" s="59"/>
      <c r="BC11" s="59"/>
      <c r="BD11" s="59"/>
      <c r="BE11" s="59"/>
      <c r="BF11" s="59"/>
      <c r="BG11" s="59"/>
      <c r="BH11" s="59"/>
      <c r="BI11" s="59"/>
      <c r="BJ11" s="59"/>
      <c r="BK11" s="59"/>
      <c r="BL11" s="59"/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  <c r="CA11" s="59"/>
      <c r="CB11" s="59"/>
      <c r="CC11" s="59"/>
      <c r="CD11" s="59"/>
      <c r="CE11" s="59"/>
      <c r="CF11" s="59"/>
      <c r="CG11" s="59"/>
      <c r="CH11" s="59"/>
      <c r="CI11" s="59"/>
      <c r="CJ11" s="59"/>
      <c r="CK11" s="59"/>
      <c r="CL11" s="59"/>
      <c r="CM11" s="59"/>
      <c r="CN11" s="59"/>
      <c r="CO11" s="59"/>
      <c r="CP11" s="59"/>
      <c r="CQ11" s="59"/>
      <c r="CR11" s="59"/>
      <c r="CS11" s="60"/>
      <c r="CT11" s="61"/>
      <c r="CU11" s="60"/>
      <c r="CV11" s="61"/>
      <c r="CW11" s="60"/>
      <c r="CX11" s="60"/>
      <c r="CY11" s="61"/>
      <c r="CZ11" s="61"/>
      <c r="DA11" s="61"/>
      <c r="DB11" s="60"/>
      <c r="DC11" s="61"/>
      <c r="DD11" s="61"/>
      <c r="DE11" s="62"/>
      <c r="DF11" s="63"/>
      <c r="DG11" s="63"/>
      <c r="DH11" s="63"/>
      <c r="DI11" s="64"/>
      <c r="DJ11" s="63"/>
      <c r="DK11" s="64"/>
      <c r="DL11" s="63"/>
      <c r="DM11" s="64"/>
      <c r="DN11" s="63"/>
      <c r="DO11" s="63"/>
      <c r="DP11" s="65"/>
    </row>
    <row r="12" spans="1:120" ht="23.25" x14ac:dyDescent="0.5">
      <c r="A12" s="11"/>
      <c r="B12" s="12"/>
      <c r="C12" s="12"/>
      <c r="D12" s="11"/>
      <c r="E12" s="12"/>
      <c r="F12" s="22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59"/>
      <c r="BA12" s="59"/>
      <c r="BB12" s="59"/>
      <c r="BC12" s="59"/>
      <c r="BD12" s="59"/>
      <c r="BE12" s="59"/>
      <c r="BF12" s="59"/>
      <c r="BG12" s="59"/>
      <c r="BH12" s="59"/>
      <c r="BI12" s="59"/>
      <c r="BJ12" s="59"/>
      <c r="BK12" s="59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  <c r="CA12" s="59"/>
      <c r="CB12" s="59"/>
      <c r="CC12" s="59"/>
      <c r="CD12" s="59"/>
      <c r="CE12" s="59"/>
      <c r="CF12" s="59"/>
      <c r="CG12" s="59"/>
      <c r="CH12" s="59"/>
      <c r="CI12" s="59"/>
      <c r="CJ12" s="59"/>
      <c r="CK12" s="59"/>
      <c r="CL12" s="59"/>
      <c r="CM12" s="59"/>
      <c r="CN12" s="59"/>
      <c r="CO12" s="59"/>
      <c r="CP12" s="59"/>
      <c r="CQ12" s="59"/>
      <c r="CR12" s="59"/>
      <c r="CS12" s="60"/>
      <c r="CT12" s="61"/>
      <c r="CU12" s="60"/>
      <c r="CV12" s="61"/>
      <c r="CW12" s="60"/>
      <c r="CX12" s="60"/>
      <c r="CY12" s="61"/>
      <c r="CZ12" s="61"/>
      <c r="DA12" s="61"/>
      <c r="DB12" s="60"/>
      <c r="DC12" s="61"/>
      <c r="DD12" s="61"/>
      <c r="DE12" s="62"/>
      <c r="DF12" s="63"/>
      <c r="DG12" s="63"/>
      <c r="DH12" s="63"/>
      <c r="DI12" s="64"/>
      <c r="DJ12" s="63"/>
      <c r="DK12" s="64"/>
      <c r="DL12" s="63"/>
      <c r="DM12" s="64"/>
      <c r="DN12" s="63"/>
      <c r="DO12" s="63"/>
      <c r="DP12" s="65"/>
    </row>
    <row r="13" spans="1:120" ht="23.25" x14ac:dyDescent="0.5">
      <c r="A13" s="11"/>
      <c r="B13" s="12"/>
      <c r="C13" s="12"/>
      <c r="D13" s="11"/>
      <c r="E13" s="12"/>
      <c r="F13" s="22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59"/>
      <c r="BA13" s="59"/>
      <c r="BB13" s="59"/>
      <c r="BC13" s="59"/>
      <c r="BD13" s="59"/>
      <c r="BE13" s="59"/>
      <c r="BF13" s="59"/>
      <c r="BG13" s="59"/>
      <c r="BH13" s="59"/>
      <c r="BI13" s="59"/>
      <c r="BJ13" s="59"/>
      <c r="BK13" s="59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  <c r="CA13" s="59"/>
      <c r="CB13" s="59"/>
      <c r="CC13" s="59"/>
      <c r="CD13" s="59"/>
      <c r="CE13" s="59"/>
      <c r="CF13" s="59"/>
      <c r="CG13" s="59"/>
      <c r="CH13" s="59"/>
      <c r="CI13" s="59"/>
      <c r="CJ13" s="59"/>
      <c r="CK13" s="59"/>
      <c r="CL13" s="59"/>
      <c r="CM13" s="59"/>
      <c r="CN13" s="59"/>
      <c r="CO13" s="59"/>
      <c r="CP13" s="59"/>
      <c r="CQ13" s="59"/>
      <c r="CR13" s="59"/>
      <c r="CS13" s="60"/>
      <c r="CT13" s="61"/>
      <c r="CU13" s="60"/>
      <c r="CV13" s="61"/>
      <c r="CW13" s="60"/>
      <c r="CX13" s="60"/>
      <c r="CY13" s="61"/>
      <c r="CZ13" s="61"/>
      <c r="DA13" s="61"/>
      <c r="DB13" s="60"/>
      <c r="DC13" s="61"/>
      <c r="DD13" s="61"/>
      <c r="DE13" s="62"/>
      <c r="DF13" s="63"/>
      <c r="DG13" s="63"/>
      <c r="DH13" s="63"/>
      <c r="DI13" s="64"/>
      <c r="DJ13" s="63"/>
      <c r="DK13" s="64"/>
      <c r="DL13" s="63"/>
      <c r="DM13" s="64"/>
      <c r="DN13" s="63"/>
      <c r="DO13" s="63"/>
      <c r="DP13" s="65"/>
    </row>
    <row r="14" spans="1:120" ht="23.25" x14ac:dyDescent="0.5">
      <c r="A14" s="11"/>
      <c r="B14" s="12"/>
      <c r="C14" s="12"/>
      <c r="D14" s="11"/>
      <c r="E14" s="12"/>
      <c r="F14" s="22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59"/>
      <c r="BK14" s="59"/>
      <c r="BL14" s="59"/>
      <c r="BM14" s="59"/>
      <c r="BN14" s="59"/>
      <c r="BO14" s="59"/>
      <c r="BP14" s="59"/>
      <c r="BQ14" s="59"/>
      <c r="BR14" s="59"/>
      <c r="BS14" s="59"/>
      <c r="BT14" s="59"/>
      <c r="BU14" s="59"/>
      <c r="BV14" s="59"/>
      <c r="BW14" s="59"/>
      <c r="BX14" s="59"/>
      <c r="BY14" s="59"/>
      <c r="BZ14" s="59"/>
      <c r="CA14" s="59"/>
      <c r="CB14" s="59"/>
      <c r="CC14" s="59"/>
      <c r="CD14" s="59"/>
      <c r="CE14" s="59"/>
      <c r="CF14" s="59"/>
      <c r="CG14" s="59"/>
      <c r="CH14" s="59"/>
      <c r="CI14" s="59"/>
      <c r="CJ14" s="59"/>
      <c r="CK14" s="59"/>
      <c r="CL14" s="59"/>
      <c r="CM14" s="59"/>
      <c r="CN14" s="59"/>
      <c r="CO14" s="59"/>
      <c r="CP14" s="59"/>
      <c r="CQ14" s="59"/>
      <c r="CR14" s="59"/>
      <c r="CS14" s="60"/>
      <c r="CT14" s="61"/>
      <c r="CU14" s="60"/>
      <c r="CV14" s="61"/>
      <c r="CW14" s="60"/>
      <c r="CX14" s="60"/>
      <c r="CY14" s="61"/>
      <c r="CZ14" s="61"/>
      <c r="DA14" s="61"/>
      <c r="DB14" s="60"/>
      <c r="DC14" s="61"/>
      <c r="DD14" s="61"/>
      <c r="DE14" s="62"/>
      <c r="DF14" s="63"/>
      <c r="DG14" s="63"/>
      <c r="DH14" s="63"/>
      <c r="DI14" s="64"/>
      <c r="DJ14" s="63"/>
      <c r="DK14" s="64"/>
      <c r="DL14" s="63"/>
      <c r="DM14" s="64"/>
      <c r="DN14" s="63"/>
      <c r="DO14" s="63"/>
      <c r="DP14" s="65"/>
    </row>
    <row r="15" spans="1:120" ht="23.25" x14ac:dyDescent="0.5">
      <c r="A15" s="11"/>
      <c r="B15" s="12"/>
      <c r="C15" s="12"/>
      <c r="D15" s="11"/>
      <c r="E15" s="12"/>
      <c r="F15" s="22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59"/>
      <c r="BK15" s="59"/>
      <c r="BL15" s="59"/>
      <c r="BM15" s="59"/>
      <c r="BN15" s="59"/>
      <c r="BO15" s="59"/>
      <c r="BP15" s="59"/>
      <c r="BQ15" s="59"/>
      <c r="BR15" s="59"/>
      <c r="BS15" s="59"/>
      <c r="BT15" s="59"/>
      <c r="BU15" s="59"/>
      <c r="BV15" s="59"/>
      <c r="BW15" s="59"/>
      <c r="BX15" s="59"/>
      <c r="BY15" s="59"/>
      <c r="BZ15" s="59"/>
      <c r="CA15" s="59"/>
      <c r="CB15" s="59"/>
      <c r="CC15" s="59"/>
      <c r="CD15" s="59"/>
      <c r="CE15" s="59"/>
      <c r="CF15" s="59"/>
      <c r="CG15" s="59"/>
      <c r="CH15" s="59"/>
      <c r="CI15" s="59"/>
      <c r="CJ15" s="59"/>
      <c r="CK15" s="59"/>
      <c r="CL15" s="59"/>
      <c r="CM15" s="59"/>
      <c r="CN15" s="59"/>
      <c r="CO15" s="59"/>
      <c r="CP15" s="59"/>
      <c r="CQ15" s="59"/>
      <c r="CR15" s="59"/>
      <c r="CS15" s="60"/>
      <c r="CT15" s="61"/>
      <c r="CU15" s="60"/>
      <c r="CV15" s="61"/>
      <c r="CW15" s="60"/>
      <c r="CX15" s="60"/>
      <c r="CY15" s="61"/>
      <c r="CZ15" s="61"/>
      <c r="DA15" s="61"/>
      <c r="DB15" s="60"/>
      <c r="DC15" s="61"/>
      <c r="DD15" s="61"/>
      <c r="DE15" s="62"/>
      <c r="DF15" s="63"/>
      <c r="DG15" s="63"/>
      <c r="DH15" s="63"/>
      <c r="DI15" s="64"/>
      <c r="DJ15" s="63"/>
      <c r="DK15" s="64"/>
      <c r="DL15" s="63"/>
      <c r="DM15" s="64"/>
      <c r="DN15" s="63"/>
      <c r="DO15" s="63"/>
      <c r="DP15" s="65"/>
    </row>
    <row r="16" spans="1:120" ht="23.25" x14ac:dyDescent="0.5">
      <c r="A16" s="11"/>
      <c r="B16" s="12"/>
      <c r="C16" s="12"/>
      <c r="D16" s="11"/>
      <c r="E16" s="12"/>
      <c r="F16" s="22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59"/>
      <c r="BA16" s="59"/>
      <c r="BB16" s="59"/>
      <c r="BC16" s="59"/>
      <c r="BD16" s="59"/>
      <c r="BE16" s="59"/>
      <c r="BF16" s="59"/>
      <c r="BG16" s="59"/>
      <c r="BH16" s="59"/>
      <c r="BI16" s="59"/>
      <c r="BJ16" s="59"/>
      <c r="BK16" s="59"/>
      <c r="BL16" s="59"/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59"/>
      <c r="CA16" s="59"/>
      <c r="CB16" s="59"/>
      <c r="CC16" s="59"/>
      <c r="CD16" s="59"/>
      <c r="CE16" s="59"/>
      <c r="CF16" s="59"/>
      <c r="CG16" s="59"/>
      <c r="CH16" s="59"/>
      <c r="CI16" s="59"/>
      <c r="CJ16" s="59"/>
      <c r="CK16" s="59"/>
      <c r="CL16" s="59"/>
      <c r="CM16" s="59"/>
      <c r="CN16" s="59"/>
      <c r="CO16" s="59"/>
      <c r="CP16" s="59"/>
      <c r="CQ16" s="59"/>
      <c r="CR16" s="59"/>
      <c r="CS16" s="60"/>
      <c r="CT16" s="61"/>
      <c r="CU16" s="60"/>
      <c r="CV16" s="61"/>
      <c r="CW16" s="60"/>
      <c r="CX16" s="60"/>
      <c r="CY16" s="61"/>
      <c r="CZ16" s="61"/>
      <c r="DA16" s="61"/>
      <c r="DB16" s="60"/>
      <c r="DC16" s="61"/>
      <c r="DD16" s="61"/>
      <c r="DE16" s="62"/>
      <c r="DF16" s="63"/>
      <c r="DG16" s="63"/>
      <c r="DH16" s="63"/>
      <c r="DI16" s="64"/>
      <c r="DJ16" s="63"/>
      <c r="DK16" s="64"/>
      <c r="DL16" s="63"/>
      <c r="DM16" s="64"/>
      <c r="DN16" s="63"/>
      <c r="DO16" s="63"/>
      <c r="DP16" s="65"/>
    </row>
    <row r="17" spans="1:120" ht="23.25" x14ac:dyDescent="0.5">
      <c r="A17" s="11"/>
      <c r="B17" s="12"/>
      <c r="C17" s="12"/>
      <c r="D17" s="11"/>
      <c r="E17" s="12"/>
      <c r="F17" s="22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59"/>
      <c r="BA17" s="59"/>
      <c r="BB17" s="59"/>
      <c r="BC17" s="59"/>
      <c r="BD17" s="59"/>
      <c r="BE17" s="59"/>
      <c r="BF17" s="59"/>
      <c r="BG17" s="59"/>
      <c r="BH17" s="59"/>
      <c r="BI17" s="59"/>
      <c r="BJ17" s="59"/>
      <c r="BK17" s="59"/>
      <c r="BL17" s="59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59"/>
      <c r="CA17" s="59"/>
      <c r="CB17" s="59"/>
      <c r="CC17" s="59"/>
      <c r="CD17" s="59"/>
      <c r="CE17" s="59"/>
      <c r="CF17" s="59"/>
      <c r="CG17" s="59"/>
      <c r="CH17" s="59"/>
      <c r="CI17" s="59"/>
      <c r="CJ17" s="59"/>
      <c r="CK17" s="59"/>
      <c r="CL17" s="59"/>
      <c r="CM17" s="59"/>
      <c r="CN17" s="59"/>
      <c r="CO17" s="59"/>
      <c r="CP17" s="59"/>
      <c r="CQ17" s="59"/>
      <c r="CR17" s="59"/>
      <c r="CS17" s="60"/>
      <c r="CT17" s="61"/>
      <c r="CU17" s="60"/>
      <c r="CV17" s="61"/>
      <c r="CW17" s="60"/>
      <c r="CX17" s="60"/>
      <c r="CY17" s="61"/>
      <c r="CZ17" s="61"/>
      <c r="DA17" s="61"/>
      <c r="DB17" s="60"/>
      <c r="DC17" s="61"/>
      <c r="DD17" s="61"/>
      <c r="DE17" s="62"/>
      <c r="DF17" s="63"/>
      <c r="DG17" s="63"/>
      <c r="DH17" s="63"/>
      <c r="DI17" s="64"/>
      <c r="DJ17" s="63"/>
      <c r="DK17" s="64"/>
      <c r="DL17" s="63"/>
      <c r="DM17" s="64"/>
      <c r="DN17" s="63"/>
      <c r="DO17" s="63"/>
      <c r="DP17" s="65"/>
    </row>
    <row r="18" spans="1:120" ht="23.25" x14ac:dyDescent="0.5">
      <c r="A18" s="11"/>
      <c r="B18" s="12"/>
      <c r="C18" s="12"/>
      <c r="D18" s="11"/>
      <c r="E18" s="12"/>
      <c r="F18" s="22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59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59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59"/>
      <c r="CA18" s="59"/>
      <c r="CB18" s="59"/>
      <c r="CC18" s="59"/>
      <c r="CD18" s="59"/>
      <c r="CE18" s="59"/>
      <c r="CF18" s="59"/>
      <c r="CG18" s="59"/>
      <c r="CH18" s="59"/>
      <c r="CI18" s="59"/>
      <c r="CJ18" s="59"/>
      <c r="CK18" s="59"/>
      <c r="CL18" s="59"/>
      <c r="CM18" s="59"/>
      <c r="CN18" s="59"/>
      <c r="CO18" s="59"/>
      <c r="CP18" s="59"/>
      <c r="CQ18" s="59"/>
      <c r="CR18" s="59"/>
      <c r="CS18" s="60"/>
      <c r="CT18" s="61"/>
      <c r="CU18" s="60"/>
      <c r="CV18" s="61"/>
      <c r="CW18" s="60"/>
      <c r="CX18" s="60"/>
      <c r="CY18" s="61"/>
      <c r="CZ18" s="61"/>
      <c r="DA18" s="61"/>
      <c r="DB18" s="60"/>
      <c r="DC18" s="61"/>
      <c r="DD18" s="61"/>
      <c r="DE18" s="62"/>
      <c r="DF18" s="63"/>
      <c r="DG18" s="63"/>
      <c r="DH18" s="63"/>
      <c r="DI18" s="64"/>
      <c r="DJ18" s="63"/>
      <c r="DK18" s="64"/>
      <c r="DL18" s="63"/>
      <c r="DM18" s="64"/>
      <c r="DN18" s="63"/>
      <c r="DO18" s="63"/>
      <c r="DP18" s="65"/>
    </row>
    <row r="19" spans="1:120" ht="23.25" x14ac:dyDescent="0.5">
      <c r="A19" s="11"/>
      <c r="B19" s="12"/>
      <c r="C19" s="12"/>
      <c r="D19" s="11"/>
      <c r="E19" s="12"/>
      <c r="F19" s="22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59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59"/>
      <c r="BL19" s="59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59"/>
      <c r="CA19" s="59"/>
      <c r="CB19" s="59"/>
      <c r="CC19" s="59"/>
      <c r="CD19" s="59"/>
      <c r="CE19" s="59"/>
      <c r="CF19" s="59"/>
      <c r="CG19" s="59"/>
      <c r="CH19" s="59"/>
      <c r="CI19" s="59"/>
      <c r="CJ19" s="59"/>
      <c r="CK19" s="59"/>
      <c r="CL19" s="59"/>
      <c r="CM19" s="59"/>
      <c r="CN19" s="59"/>
      <c r="CO19" s="59"/>
      <c r="CP19" s="59"/>
      <c r="CQ19" s="59"/>
      <c r="CR19" s="59"/>
      <c r="CS19" s="60"/>
      <c r="CT19" s="61"/>
      <c r="CU19" s="60"/>
      <c r="CV19" s="61"/>
      <c r="CW19" s="60"/>
      <c r="CX19" s="60"/>
      <c r="CY19" s="61"/>
      <c r="CZ19" s="61"/>
      <c r="DA19" s="61"/>
      <c r="DB19" s="60"/>
      <c r="DC19" s="61"/>
      <c r="DD19" s="61"/>
      <c r="DE19" s="62"/>
      <c r="DF19" s="63"/>
      <c r="DG19" s="63"/>
      <c r="DH19" s="63"/>
      <c r="DI19" s="64"/>
      <c r="DJ19" s="63"/>
      <c r="DK19" s="64"/>
      <c r="DL19" s="63"/>
      <c r="DM19" s="64"/>
      <c r="DN19" s="63"/>
      <c r="DO19" s="63"/>
      <c r="DP19" s="65"/>
    </row>
    <row r="20" spans="1:120" ht="23.25" x14ac:dyDescent="0.5">
      <c r="A20" s="11"/>
      <c r="B20" s="12"/>
      <c r="C20" s="12"/>
      <c r="D20" s="11"/>
      <c r="E20" s="12"/>
      <c r="F20" s="22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59"/>
      <c r="BA20" s="59"/>
      <c r="BB20" s="59"/>
      <c r="BC20" s="59"/>
      <c r="BD20" s="59"/>
      <c r="BE20" s="59"/>
      <c r="BF20" s="59"/>
      <c r="BG20" s="59"/>
      <c r="BH20" s="59"/>
      <c r="BI20" s="59"/>
      <c r="BJ20" s="59"/>
      <c r="BK20" s="59"/>
      <c r="BL20" s="59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59"/>
      <c r="CA20" s="59"/>
      <c r="CB20" s="59"/>
      <c r="CC20" s="59"/>
      <c r="CD20" s="59"/>
      <c r="CE20" s="59"/>
      <c r="CF20" s="59"/>
      <c r="CG20" s="59"/>
      <c r="CH20" s="59"/>
      <c r="CI20" s="59"/>
      <c r="CJ20" s="59"/>
      <c r="CK20" s="59"/>
      <c r="CL20" s="59"/>
      <c r="CM20" s="59"/>
      <c r="CN20" s="59"/>
      <c r="CO20" s="59"/>
      <c r="CP20" s="59"/>
      <c r="CQ20" s="59"/>
      <c r="CR20" s="59"/>
      <c r="CS20" s="60"/>
      <c r="CT20" s="61"/>
      <c r="CU20" s="60"/>
      <c r="CV20" s="61"/>
      <c r="CW20" s="60"/>
      <c r="CX20" s="60"/>
      <c r="CY20" s="61"/>
      <c r="CZ20" s="61"/>
      <c r="DA20" s="61"/>
      <c r="DB20" s="60"/>
      <c r="DC20" s="61"/>
      <c r="DD20" s="61"/>
      <c r="DE20" s="62"/>
      <c r="DF20" s="63"/>
      <c r="DG20" s="63"/>
      <c r="DH20" s="63"/>
      <c r="DI20" s="64"/>
      <c r="DJ20" s="63"/>
      <c r="DK20" s="64"/>
      <c r="DL20" s="63"/>
      <c r="DM20" s="64"/>
      <c r="DN20" s="63"/>
      <c r="DO20" s="63"/>
      <c r="DP20" s="65"/>
    </row>
  </sheetData>
  <mergeCells count="10">
    <mergeCell ref="CS3:DP3"/>
    <mergeCell ref="E3:E5"/>
    <mergeCell ref="F3:F5"/>
    <mergeCell ref="A1:AY1"/>
    <mergeCell ref="G3:AY3"/>
    <mergeCell ref="A2:F2"/>
    <mergeCell ref="A3:A5"/>
    <mergeCell ref="B3:B5"/>
    <mergeCell ref="C3:C5"/>
    <mergeCell ref="D3:D5"/>
  </mergeCells>
  <dataValidations count="2">
    <dataValidation type="whole" allowBlank="1" showInputMessage="1" showErrorMessage="1" errorTitle="กรอกข้อมูลผิด" error="กรอกคะแนนผิด คะแนนที่ถูก คือ 0, 3" sqref="AR1:AX1048576">
      <formula1>0</formula1>
      <formula2>3</formula2>
    </dataValidation>
    <dataValidation type="decimal" allowBlank="1" showInputMessage="1" showErrorMessage="1" errorTitle="กรอกคะแนนผิด" error="กรอกคะแนนผิด คะแนนที่ถูกคือ 0, 0.5, 0.75, 1, 1.25, 1.5, 1.75, 2,...,8" sqref="AY1:AY1048576">
      <formula1>0</formula1>
      <formula2>8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opLeftCell="A4" zoomScale="85" zoomScaleNormal="85" workbookViewId="0">
      <selection activeCell="M24" sqref="M24"/>
    </sheetView>
  </sheetViews>
  <sheetFormatPr defaultRowHeight="14.25" x14ac:dyDescent="0.2"/>
  <cols>
    <col min="1" max="1" width="40.875" customWidth="1"/>
    <col min="2" max="3" width="7.375" customWidth="1"/>
    <col min="4" max="4" width="7.125" customWidth="1"/>
    <col min="5" max="6" width="7.25" customWidth="1"/>
    <col min="7" max="7" width="10.875" customWidth="1"/>
    <col min="8" max="9" width="8.625" customWidth="1"/>
    <col min="10" max="10" width="7.375" customWidth="1"/>
    <col min="11" max="11" width="6.125" customWidth="1"/>
    <col min="12" max="12" width="6.375" customWidth="1"/>
    <col min="13" max="13" width="7.75" customWidth="1"/>
  </cols>
  <sheetData>
    <row r="1" spans="1:13" ht="69" customHeight="1" x14ac:dyDescent="0.6">
      <c r="A1" s="89" t="s">
        <v>34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</row>
    <row r="2" spans="1:13" ht="21.2" customHeight="1" x14ac:dyDescent="0.2">
      <c r="A2" s="77"/>
      <c r="B2" s="78"/>
      <c r="C2" s="78"/>
      <c r="D2" s="78"/>
      <c r="E2" s="78"/>
      <c r="F2" s="78"/>
      <c r="K2" s="78"/>
      <c r="L2" s="78"/>
      <c r="M2" s="78"/>
    </row>
    <row r="3" spans="1:13" ht="21.2" customHeight="1" x14ac:dyDescent="0.2">
      <c r="A3" s="77" t="s">
        <v>30</v>
      </c>
      <c r="B3" s="78"/>
      <c r="C3" s="78"/>
      <c r="D3" s="78"/>
      <c r="E3" s="78"/>
      <c r="F3" s="78"/>
      <c r="G3" s="90" t="s">
        <v>33</v>
      </c>
      <c r="H3" s="78"/>
      <c r="I3" s="78"/>
      <c r="J3" s="78"/>
      <c r="K3" s="78"/>
      <c r="L3" s="78"/>
      <c r="M3" s="78"/>
    </row>
    <row r="4" spans="1:13" ht="21.2" customHeight="1" x14ac:dyDescent="0.2">
      <c r="A4" s="77" t="s">
        <v>31</v>
      </c>
      <c r="B4" s="78"/>
      <c r="C4" s="78"/>
      <c r="D4" s="78"/>
      <c r="E4" s="78"/>
      <c r="F4" s="78"/>
      <c r="G4" s="77" t="s">
        <v>66</v>
      </c>
      <c r="H4" s="79"/>
      <c r="I4" s="79"/>
      <c r="J4" s="79"/>
      <c r="K4" s="79"/>
      <c r="L4" s="79"/>
      <c r="M4" s="79"/>
    </row>
    <row r="6" spans="1:13" ht="24" customHeight="1" x14ac:dyDescent="0.2">
      <c r="A6" s="88" t="s">
        <v>17</v>
      </c>
      <c r="B6" s="88" t="s">
        <v>18</v>
      </c>
      <c r="C6" s="88" t="s">
        <v>19</v>
      </c>
      <c r="D6" s="88" t="s">
        <v>20</v>
      </c>
      <c r="E6" s="88" t="s">
        <v>21</v>
      </c>
      <c r="F6" s="88" t="s">
        <v>22</v>
      </c>
      <c r="G6" s="80" t="s">
        <v>32</v>
      </c>
      <c r="H6" s="82" t="s">
        <v>23</v>
      </c>
      <c r="I6" s="84" t="s">
        <v>24</v>
      </c>
      <c r="J6" s="85" t="s">
        <v>25</v>
      </c>
      <c r="K6" s="86"/>
      <c r="L6" s="86"/>
      <c r="M6" s="87"/>
    </row>
    <row r="7" spans="1:13" ht="30" customHeight="1" x14ac:dyDescent="0.2">
      <c r="A7" s="83"/>
      <c r="B7" s="83"/>
      <c r="C7" s="83"/>
      <c r="D7" s="83"/>
      <c r="E7" s="83"/>
      <c r="F7" s="83"/>
      <c r="G7" s="81"/>
      <c r="H7" s="83"/>
      <c r="I7" s="83"/>
      <c r="J7" s="25" t="s">
        <v>26</v>
      </c>
      <c r="K7" s="26" t="s">
        <v>27</v>
      </c>
      <c r="L7" s="26" t="s">
        <v>28</v>
      </c>
      <c r="M7" s="26" t="s">
        <v>29</v>
      </c>
    </row>
    <row r="8" spans="1:13" ht="18.75" customHeight="1" x14ac:dyDescent="0.2">
      <c r="A8" s="39" t="s">
        <v>67</v>
      </c>
      <c r="B8" s="40">
        <v>15</v>
      </c>
      <c r="C8" s="40">
        <v>100</v>
      </c>
      <c r="D8" s="41">
        <f>MIN(math!DO6:DO20)</f>
        <v>0</v>
      </c>
      <c r="E8" s="41">
        <f>MAX(math!DO6:DO20)</f>
        <v>0</v>
      </c>
      <c r="F8" s="42" t="e">
        <f>AVERAGE(math!DO6:DO20)</f>
        <v>#DIV/0!</v>
      </c>
      <c r="G8" s="42" t="e">
        <f>_xlfn.STDEV.P(math!DO6:DO20)</f>
        <v>#DIV/0!</v>
      </c>
      <c r="H8" s="42" t="e">
        <f>(F8/C8)*100</f>
        <v>#DIV/0!</v>
      </c>
      <c r="I8" s="42" t="e">
        <f>(G8/F8)*100</f>
        <v>#DIV/0!</v>
      </c>
      <c r="J8" s="42">
        <f>(COUNTIF(math!DP6:DP20,"ปรับปรุง")/B8)*100</f>
        <v>0</v>
      </c>
      <c r="K8" s="42">
        <f>(COUNTIF(math!DP6:DP20,"พอใช้")/B8)*100</f>
        <v>0</v>
      </c>
      <c r="L8" s="42">
        <f>(COUNTIF(math!DP6:DP20,"ดี")/B8)*100</f>
        <v>0</v>
      </c>
      <c r="M8" s="42">
        <f>(COUNTIF(math!DP6:DP20,"ดีมาก")/B8)*100</f>
        <v>0</v>
      </c>
    </row>
    <row r="9" spans="1:13" ht="18.75" customHeight="1" x14ac:dyDescent="0.2">
      <c r="A9" s="27" t="s">
        <v>35</v>
      </c>
      <c r="B9" s="28">
        <v>15</v>
      </c>
      <c r="C9" s="28">
        <v>43</v>
      </c>
      <c r="D9" s="29">
        <f>MIN(math!DE6:DE20)</f>
        <v>0</v>
      </c>
      <c r="E9" s="29">
        <f>MAX(math!DE6:DE20)</f>
        <v>0</v>
      </c>
      <c r="F9" s="30" t="e">
        <f>AVERAGE(math!DE6:DE20)</f>
        <v>#DIV/0!</v>
      </c>
      <c r="G9" s="30" t="e">
        <f>_xlfn.STDEV.P(math!DE6:DE20)</f>
        <v>#DIV/0!</v>
      </c>
      <c r="H9" s="30" t="e">
        <f t="shared" ref="H9:H17" si="0">(F9/C9)*100</f>
        <v>#DIV/0!</v>
      </c>
      <c r="I9" s="30" t="e">
        <f t="shared" ref="I9:I17" si="1">(G9/F9)*100</f>
        <v>#DIV/0!</v>
      </c>
      <c r="J9" s="30">
        <f>(COUNTIF(math!DF6:DF20,"ปรับปรุง")/B9)*100</f>
        <v>0</v>
      </c>
      <c r="K9" s="30">
        <f>(COUNTIF(math!DF6:DF20,"พอใช้")/B9)*100</f>
        <v>0</v>
      </c>
      <c r="L9" s="30">
        <f>(COUNTIF(math!DF6:DF20,"ดี")/B9)*100</f>
        <v>0</v>
      </c>
      <c r="M9" s="30">
        <f>(COUNTIF(math!DF6:DF20,"ดีมาก")/B9)*100</f>
        <v>0</v>
      </c>
    </row>
    <row r="10" spans="1:13" ht="18.75" customHeight="1" x14ac:dyDescent="0.2">
      <c r="A10" s="31" t="s">
        <v>36</v>
      </c>
      <c r="B10" s="32">
        <v>15</v>
      </c>
      <c r="C10" s="32">
        <v>6</v>
      </c>
      <c r="D10" s="33">
        <f>MIN(math!CS6:CS20)</f>
        <v>0</v>
      </c>
      <c r="E10" s="33">
        <f>MAX(math!CS6:CS20)</f>
        <v>0</v>
      </c>
      <c r="F10" s="34" t="e">
        <f>AVERAGE(math!CS6:CS20)</f>
        <v>#DIV/0!</v>
      </c>
      <c r="G10" s="34" t="e">
        <f>_xlfn.STDEV.P(math!CS6:CS20)</f>
        <v>#DIV/0!</v>
      </c>
      <c r="H10" s="34" t="e">
        <f t="shared" si="0"/>
        <v>#DIV/0!</v>
      </c>
      <c r="I10" s="34" t="e">
        <f t="shared" si="1"/>
        <v>#DIV/0!</v>
      </c>
      <c r="J10" s="34"/>
      <c r="K10" s="34"/>
      <c r="L10" s="34"/>
      <c r="M10" s="34"/>
    </row>
    <row r="11" spans="1:13" s="50" customFormat="1" ht="18.75" customHeight="1" x14ac:dyDescent="0.2">
      <c r="A11" s="31" t="s">
        <v>37</v>
      </c>
      <c r="B11" s="32">
        <v>15</v>
      </c>
      <c r="C11" s="32">
        <v>28</v>
      </c>
      <c r="D11" s="33">
        <f>MIN(math!CT6:CT20)</f>
        <v>0</v>
      </c>
      <c r="E11" s="33">
        <f>MAX(math!CT6:CT20)</f>
        <v>0</v>
      </c>
      <c r="F11" s="34" t="e">
        <f>AVERAGE(math!CT6:CT20)</f>
        <v>#DIV/0!</v>
      </c>
      <c r="G11" s="34" t="e">
        <f>_xlfn.STDEV.P(math!CT6:CT20)</f>
        <v>#DIV/0!</v>
      </c>
      <c r="H11" s="34" t="e">
        <f t="shared" ref="H11" si="2">(F11/C11)*100</f>
        <v>#DIV/0!</v>
      </c>
      <c r="I11" s="34" t="e">
        <f t="shared" ref="I11" si="3">(G11/F11)*100</f>
        <v>#DIV/0!</v>
      </c>
      <c r="J11" s="34"/>
      <c r="K11" s="34"/>
      <c r="L11" s="34"/>
      <c r="M11" s="34"/>
    </row>
    <row r="12" spans="1:13" ht="18.75" customHeight="1" x14ac:dyDescent="0.2">
      <c r="A12" s="31" t="s">
        <v>38</v>
      </c>
      <c r="B12" s="32">
        <v>15</v>
      </c>
      <c r="C12" s="32">
        <v>3</v>
      </c>
      <c r="D12" s="33">
        <f>MIN(math!CU6:CU20)</f>
        <v>0</v>
      </c>
      <c r="E12" s="33">
        <f>MAX(math!CU6:CU20)</f>
        <v>0</v>
      </c>
      <c r="F12" s="34" t="e">
        <f>AVERAGE(math!CU6:CU20)</f>
        <v>#DIV/0!</v>
      </c>
      <c r="G12" s="34" t="e">
        <f>_xlfn.STDEV.P(math!CU6:CU20)</f>
        <v>#DIV/0!</v>
      </c>
      <c r="H12" s="34" t="e">
        <f t="shared" si="0"/>
        <v>#DIV/0!</v>
      </c>
      <c r="I12" s="34" t="e">
        <f t="shared" si="1"/>
        <v>#DIV/0!</v>
      </c>
      <c r="J12" s="34"/>
      <c r="K12" s="34"/>
      <c r="L12" s="34"/>
      <c r="M12" s="34"/>
    </row>
    <row r="13" spans="1:13" ht="18.75" customHeight="1" x14ac:dyDescent="0.2">
      <c r="A13" s="35" t="s">
        <v>39</v>
      </c>
      <c r="B13" s="36">
        <v>15</v>
      </c>
      <c r="C13" s="36">
        <v>6</v>
      </c>
      <c r="D13" s="37">
        <f>MIN(math!CV6:CV20)</f>
        <v>0</v>
      </c>
      <c r="E13" s="37">
        <f>MAX(math!CV6:CV20)</f>
        <v>0</v>
      </c>
      <c r="F13" s="38" t="e">
        <f>AVERAGE(math!CV6:CV20)</f>
        <v>#DIV/0!</v>
      </c>
      <c r="G13" s="38" t="e">
        <f>_xlfn.STDEV.P(math!CV6:CV20)</f>
        <v>#DIV/0!</v>
      </c>
      <c r="H13" s="38" t="e">
        <f t="shared" si="0"/>
        <v>#DIV/0!</v>
      </c>
      <c r="I13" s="38" t="e">
        <f t="shared" si="1"/>
        <v>#DIV/0!</v>
      </c>
      <c r="J13" s="38"/>
      <c r="K13" s="38"/>
      <c r="L13" s="38"/>
      <c r="M13" s="38"/>
    </row>
    <row r="14" spans="1:13" ht="18.75" customHeight="1" x14ac:dyDescent="0.2">
      <c r="A14" s="27" t="s">
        <v>40</v>
      </c>
      <c r="B14" s="28">
        <v>15</v>
      </c>
      <c r="C14" s="28">
        <v>25</v>
      </c>
      <c r="D14" s="29">
        <f>MIN(math!DG6:DG20)</f>
        <v>0</v>
      </c>
      <c r="E14" s="29">
        <f>MAX(math!DG6:DG20)</f>
        <v>0</v>
      </c>
      <c r="F14" s="30" t="e">
        <f>AVERAGE(math!DG6:DG20)</f>
        <v>#DIV/0!</v>
      </c>
      <c r="G14" s="30" t="e">
        <f>_xlfn.STDEV.P(math!DG6:DG20)</f>
        <v>#DIV/0!</v>
      </c>
      <c r="H14" s="30" t="e">
        <f t="shared" si="0"/>
        <v>#DIV/0!</v>
      </c>
      <c r="I14" s="30" t="e">
        <f t="shared" si="1"/>
        <v>#DIV/0!</v>
      </c>
      <c r="J14" s="30">
        <f>(COUNTIF(math!DH6:DH20,"ปรับปรุง")/B14)*100</f>
        <v>0</v>
      </c>
      <c r="K14" s="30">
        <f>(COUNTIF(math!DH6:DH20,"พอใช้")/B14)*100</f>
        <v>0</v>
      </c>
      <c r="L14" s="30">
        <f>(COUNTIF(math!DH6:DH20,"ดี")/B14)*100</f>
        <v>0</v>
      </c>
      <c r="M14" s="30">
        <f>(COUNTIF(math!DH6:DH20,"ดีมาก")/B14)*100</f>
        <v>0</v>
      </c>
    </row>
    <row r="15" spans="1:13" ht="18.75" customHeight="1" x14ac:dyDescent="0.2">
      <c r="A15" s="31" t="s">
        <v>41</v>
      </c>
      <c r="B15" s="32">
        <v>15</v>
      </c>
      <c r="C15" s="32">
        <v>4</v>
      </c>
      <c r="D15" s="33">
        <f>MIN(math!CW6:CW20)</f>
        <v>0</v>
      </c>
      <c r="E15" s="33">
        <f>MAX(math!CW6:CW20)</f>
        <v>0</v>
      </c>
      <c r="F15" s="34" t="e">
        <f>AVERAGE(math!CW6:CW20)</f>
        <v>#DIV/0!</v>
      </c>
      <c r="G15" s="34" t="e">
        <f>_xlfn.STDEV.P(math!CW6:CW20)</f>
        <v>#DIV/0!</v>
      </c>
      <c r="H15" s="34" t="e">
        <f t="shared" si="0"/>
        <v>#DIV/0!</v>
      </c>
      <c r="I15" s="34" t="e">
        <f t="shared" si="1"/>
        <v>#DIV/0!</v>
      </c>
      <c r="J15" s="34"/>
      <c r="K15" s="34"/>
      <c r="L15" s="34"/>
      <c r="M15" s="34"/>
    </row>
    <row r="16" spans="1:13" ht="18.75" customHeight="1" x14ac:dyDescent="0.2">
      <c r="A16" s="35" t="s">
        <v>42</v>
      </c>
      <c r="B16" s="36">
        <v>15</v>
      </c>
      <c r="C16" s="36">
        <v>21</v>
      </c>
      <c r="D16" s="37">
        <f>MIN(math!CX6:CX20)</f>
        <v>0</v>
      </c>
      <c r="E16" s="37">
        <f>MAX(math!CX6:CX20)</f>
        <v>0</v>
      </c>
      <c r="F16" s="38" t="e">
        <f>AVERAGE(math!CX6:CX20)</f>
        <v>#DIV/0!</v>
      </c>
      <c r="G16" s="38" t="e">
        <f>_xlfn.STDEV.P(math!CX6:CX20)</f>
        <v>#DIV/0!</v>
      </c>
      <c r="H16" s="38" t="e">
        <f t="shared" si="0"/>
        <v>#DIV/0!</v>
      </c>
      <c r="I16" s="38" t="e">
        <f t="shared" si="1"/>
        <v>#DIV/0!</v>
      </c>
      <c r="J16" s="38"/>
      <c r="K16" s="38"/>
      <c r="L16" s="38"/>
      <c r="M16" s="38"/>
    </row>
    <row r="17" spans="1:13" ht="18.75" customHeight="1" x14ac:dyDescent="0.2">
      <c r="A17" s="43" t="s">
        <v>43</v>
      </c>
      <c r="B17" s="44">
        <v>15</v>
      </c>
      <c r="C17" s="44">
        <v>9</v>
      </c>
      <c r="D17" s="45">
        <f>MIN(math!DI6:DI20)</f>
        <v>0</v>
      </c>
      <c r="E17" s="45">
        <f>MAX(math!DI6:DI20)</f>
        <v>0</v>
      </c>
      <c r="F17" s="46" t="e">
        <f>AVERAGE(math!DI6:DI20)</f>
        <v>#DIV/0!</v>
      </c>
      <c r="G17" s="46" t="e">
        <f>_xlfn.STDEV.P(math!DI6:DI20)</f>
        <v>#DIV/0!</v>
      </c>
      <c r="H17" s="46" t="e">
        <f t="shared" si="0"/>
        <v>#DIV/0!</v>
      </c>
      <c r="I17" s="46" t="e">
        <f t="shared" si="1"/>
        <v>#DIV/0!</v>
      </c>
      <c r="J17" s="46">
        <f>(COUNTIF(math!DJ6:DJ20,"ปรับปรุง")/B17)*100</f>
        <v>0</v>
      </c>
      <c r="K17" s="46">
        <f>(COUNTIF(math!DJ6:DJ20,"พอใช้")/B17)*100</f>
        <v>0</v>
      </c>
      <c r="L17" s="46">
        <f>(COUNTIF(math!DJ6:DJ20,"ดี")/B17)*100</f>
        <v>0</v>
      </c>
      <c r="M17" s="46">
        <f>(COUNTIF(math!DJ6:DJ20,"ดีมาก")/B17)*100</f>
        <v>0</v>
      </c>
    </row>
    <row r="18" spans="1:13" ht="18.75" customHeight="1" x14ac:dyDescent="0.2">
      <c r="A18" s="31" t="s">
        <v>45</v>
      </c>
      <c r="B18" s="32">
        <v>15</v>
      </c>
      <c r="C18" s="32">
        <v>6</v>
      </c>
      <c r="D18" s="33">
        <f>MIN(math!CY6:CY20)</f>
        <v>0</v>
      </c>
      <c r="E18" s="33">
        <f>MAX(math!CY6:CY20)</f>
        <v>0</v>
      </c>
      <c r="F18" s="34" t="e">
        <f>AVERAGE(math!CY6:CY20)</f>
        <v>#DIV/0!</v>
      </c>
      <c r="G18" s="34" t="e">
        <f>_xlfn.STDEV.P(math!CY6:CY20)</f>
        <v>#DIV/0!</v>
      </c>
      <c r="H18" s="34" t="e">
        <f t="shared" ref="H18:H20" si="4">(F18/C18)*100</f>
        <v>#DIV/0!</v>
      </c>
      <c r="I18" s="34" t="e">
        <f t="shared" ref="I18:I20" si="5">(G18/F18)*100</f>
        <v>#DIV/0!</v>
      </c>
      <c r="J18" s="34"/>
      <c r="K18" s="34"/>
      <c r="L18" s="34"/>
      <c r="M18" s="34"/>
    </row>
    <row r="19" spans="1:13" ht="18.75" customHeight="1" x14ac:dyDescent="0.2">
      <c r="A19" s="35" t="s">
        <v>44</v>
      </c>
      <c r="B19" s="36">
        <v>15</v>
      </c>
      <c r="C19" s="36">
        <v>3</v>
      </c>
      <c r="D19" s="37">
        <f>MIN(math!CZ6:CZ20)</f>
        <v>0</v>
      </c>
      <c r="E19" s="37">
        <f>MAX(math!CZ6:CZ20)</f>
        <v>0</v>
      </c>
      <c r="F19" s="38" t="e">
        <f>AVERAGE(math!CZ6:CZ20)</f>
        <v>#DIV/0!</v>
      </c>
      <c r="G19" s="38" t="e">
        <f>_xlfn.STDEV.P(math!CZ6:CZ20)</f>
        <v>#DIV/0!</v>
      </c>
      <c r="H19" s="38" t="e">
        <f t="shared" si="4"/>
        <v>#DIV/0!</v>
      </c>
      <c r="I19" s="38" t="e">
        <f t="shared" si="5"/>
        <v>#DIV/0!</v>
      </c>
      <c r="J19" s="38"/>
      <c r="K19" s="38"/>
      <c r="L19" s="38"/>
      <c r="M19" s="38"/>
    </row>
    <row r="20" spans="1:13" ht="18.75" customHeight="1" x14ac:dyDescent="0.2">
      <c r="A20" s="43" t="s">
        <v>46</v>
      </c>
      <c r="B20" s="44">
        <v>15</v>
      </c>
      <c r="C20" s="44">
        <v>13</v>
      </c>
      <c r="D20" s="45">
        <f>MIN(math!DK6:DK20)</f>
        <v>0</v>
      </c>
      <c r="E20" s="45">
        <f>MAX(math!DK6:DK20)</f>
        <v>0</v>
      </c>
      <c r="F20" s="46" t="e">
        <f>AVERAGE(math!DK6:DK20)</f>
        <v>#DIV/0!</v>
      </c>
      <c r="G20" s="46" t="e">
        <f>_xlfn.STDEV.P(math!DK6:DK20)</f>
        <v>#DIV/0!</v>
      </c>
      <c r="H20" s="46" t="e">
        <f t="shared" si="4"/>
        <v>#DIV/0!</v>
      </c>
      <c r="I20" s="46" t="e">
        <f t="shared" si="5"/>
        <v>#DIV/0!</v>
      </c>
      <c r="J20" s="46">
        <f>(COUNTIF(math!DL6:DL20,"ปรับปรุง")/B20)*100</f>
        <v>0</v>
      </c>
      <c r="K20" s="46">
        <f>(COUNTIF(math!DL6:DL20,"พอใช้")/B20)*100</f>
        <v>0</v>
      </c>
      <c r="L20" s="46">
        <f>(COUNTIF(math!DL6:DL20,"ดี")/B20)*100</f>
        <v>0</v>
      </c>
      <c r="M20" s="46">
        <f>(COUNTIF(math!DL6:DL20,"ดีมาก")/B20)*100</f>
        <v>0</v>
      </c>
    </row>
    <row r="21" spans="1:13" ht="18.75" customHeight="1" x14ac:dyDescent="0.2">
      <c r="A21" s="31" t="s">
        <v>47</v>
      </c>
      <c r="B21" s="32">
        <v>15</v>
      </c>
      <c r="C21" s="32">
        <v>3</v>
      </c>
      <c r="D21" s="33">
        <f>MIN(math!DA6:DA20)</f>
        <v>0</v>
      </c>
      <c r="E21" s="33">
        <f>MAX(math!DA6:DA20)</f>
        <v>0</v>
      </c>
      <c r="F21" s="34" t="e">
        <f>AVERAGE(math!DA6:DA20)</f>
        <v>#DIV/0!</v>
      </c>
      <c r="G21" s="34" t="e">
        <f>_xlfn.STDEV.P(math!DA6:DA20)</f>
        <v>#DIV/0!</v>
      </c>
      <c r="H21" s="34" t="e">
        <f t="shared" ref="H21:H23" si="6">(F21/C21)*100</f>
        <v>#DIV/0!</v>
      </c>
      <c r="I21" s="34" t="e">
        <f t="shared" ref="I21:I23" si="7">(G21/F21)*100</f>
        <v>#DIV/0!</v>
      </c>
      <c r="J21" s="34"/>
      <c r="K21" s="34"/>
      <c r="L21" s="34"/>
      <c r="M21" s="34"/>
    </row>
    <row r="22" spans="1:13" ht="18.75" customHeight="1" x14ac:dyDescent="0.2">
      <c r="A22" s="35" t="s">
        <v>48</v>
      </c>
      <c r="B22" s="36">
        <v>15</v>
      </c>
      <c r="C22" s="36">
        <v>10</v>
      </c>
      <c r="D22" s="37">
        <f>MIN(math!DB6:DB20)</f>
        <v>0</v>
      </c>
      <c r="E22" s="37">
        <f>MAX(math!DB6:DB20)</f>
        <v>0</v>
      </c>
      <c r="F22" s="38" t="e">
        <f>AVERAGE(math!DB6:DB20)</f>
        <v>#DIV/0!</v>
      </c>
      <c r="G22" s="38" t="e">
        <f>_xlfn.STDEV.P(math!DB6:DB20)</f>
        <v>#DIV/0!</v>
      </c>
      <c r="H22" s="38" t="e">
        <f t="shared" si="6"/>
        <v>#DIV/0!</v>
      </c>
      <c r="I22" s="38" t="e">
        <f t="shared" si="7"/>
        <v>#DIV/0!</v>
      </c>
      <c r="J22" s="38"/>
      <c r="K22" s="38"/>
      <c r="L22" s="38"/>
      <c r="M22" s="38"/>
    </row>
    <row r="23" spans="1:13" ht="18.75" customHeight="1" x14ac:dyDescent="0.2">
      <c r="A23" s="43" t="s">
        <v>49</v>
      </c>
      <c r="B23" s="44">
        <v>15</v>
      </c>
      <c r="C23" s="44">
        <v>10</v>
      </c>
      <c r="D23" s="45">
        <f>MIN(math!DM6:DM20)</f>
        <v>0</v>
      </c>
      <c r="E23" s="45">
        <f>MAX(math!DM6:DM20)</f>
        <v>0</v>
      </c>
      <c r="F23" s="46" t="e">
        <f>AVERAGE(math!DM6:DM20)</f>
        <v>#DIV/0!</v>
      </c>
      <c r="G23" s="46" t="e">
        <f>_xlfn.STDEV.P(math!DM6:DM20)</f>
        <v>#DIV/0!</v>
      </c>
      <c r="H23" s="46" t="e">
        <f t="shared" si="6"/>
        <v>#DIV/0!</v>
      </c>
      <c r="I23" s="46" t="e">
        <f t="shared" si="7"/>
        <v>#DIV/0!</v>
      </c>
      <c r="J23" s="46">
        <f>(COUNTIF(math!DN6:DN20,"ปรับปรุง")/B23)*100</f>
        <v>0</v>
      </c>
      <c r="K23" s="46">
        <f>(COUNTIF(math!DN6:DN20,"พอใช้")/B23)*100</f>
        <v>0</v>
      </c>
      <c r="L23" s="46">
        <f>(COUNTIF(math!DN6:DN20,"ดี")/B23)*100</f>
        <v>0</v>
      </c>
      <c r="M23" s="46">
        <f>(COUNTIF(math!DN6:DN20,"ดีมาก")/B23)*100</f>
        <v>0</v>
      </c>
    </row>
    <row r="24" spans="1:13" ht="18.75" customHeight="1" x14ac:dyDescent="0.2">
      <c r="A24" s="31" t="s">
        <v>50</v>
      </c>
      <c r="B24" s="32">
        <v>15</v>
      </c>
      <c r="C24" s="32">
        <v>6</v>
      </c>
      <c r="D24" s="33">
        <f>MIN(math!DC6:DC20)</f>
        <v>0</v>
      </c>
      <c r="E24" s="33">
        <f>MAX(math!DC6:DC20)</f>
        <v>0</v>
      </c>
      <c r="F24" s="34" t="e">
        <f>AVERAGE(math!DC6:DC20)</f>
        <v>#DIV/0!</v>
      </c>
      <c r="G24" s="34" t="e">
        <f>_xlfn.STDEV.P(math!DC6:DC20)</f>
        <v>#DIV/0!</v>
      </c>
      <c r="H24" s="34" t="e">
        <f t="shared" ref="H24:H25" si="8">(F24/C24)*100</f>
        <v>#DIV/0!</v>
      </c>
      <c r="I24" s="34" t="e">
        <f t="shared" ref="I24:I25" si="9">(G24/F24)*100</f>
        <v>#DIV/0!</v>
      </c>
      <c r="J24" s="34"/>
      <c r="K24" s="34"/>
      <c r="L24" s="34"/>
      <c r="M24" s="34"/>
    </row>
    <row r="25" spans="1:13" ht="18.75" customHeight="1" x14ac:dyDescent="0.2">
      <c r="A25" s="35" t="s">
        <v>51</v>
      </c>
      <c r="B25" s="36">
        <v>15</v>
      </c>
      <c r="C25" s="36">
        <v>4</v>
      </c>
      <c r="D25" s="37">
        <f>MIN(math!DD6:DD20)</f>
        <v>0</v>
      </c>
      <c r="E25" s="37">
        <f>MAX(math!DD6:DD20)</f>
        <v>0</v>
      </c>
      <c r="F25" s="38" t="e">
        <f>AVERAGE(math!DD6:DD20)</f>
        <v>#DIV/0!</v>
      </c>
      <c r="G25" s="38" t="e">
        <f>_xlfn.STDEV.P(math!DD6:DD20)</f>
        <v>#DIV/0!</v>
      </c>
      <c r="H25" s="38" t="e">
        <f t="shared" si="8"/>
        <v>#DIV/0!</v>
      </c>
      <c r="I25" s="38" t="e">
        <f t="shared" si="9"/>
        <v>#DIV/0!</v>
      </c>
      <c r="J25" s="38"/>
      <c r="K25" s="38"/>
      <c r="L25" s="38"/>
      <c r="M25" s="38"/>
    </row>
  </sheetData>
  <mergeCells count="17">
    <mergeCell ref="A1:J1"/>
    <mergeCell ref="K1:M2"/>
    <mergeCell ref="A2:F2"/>
    <mergeCell ref="A3:F3"/>
    <mergeCell ref="G3:M3"/>
    <mergeCell ref="A4:F4"/>
    <mergeCell ref="G4:M4"/>
    <mergeCell ref="G6:G7"/>
    <mergeCell ref="H6:H7"/>
    <mergeCell ref="I6:I7"/>
    <mergeCell ref="J6:M6"/>
    <mergeCell ref="A6:A7"/>
    <mergeCell ref="B6:B7"/>
    <mergeCell ref="C6:C7"/>
    <mergeCell ref="D6:D7"/>
    <mergeCell ref="E6:E7"/>
    <mergeCell ref="F6:F7"/>
  </mergeCells>
  <pageMargins left="0.7" right="0.51" top="0.43" bottom="0.42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math</vt:lpstr>
      <vt:lpstr>รายงานคณิต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</dc:creator>
  <cp:lastModifiedBy>Thurakarn</cp:lastModifiedBy>
  <cp:lastPrinted>2017-11-22T06:51:44Z</cp:lastPrinted>
  <dcterms:created xsi:type="dcterms:W3CDTF">2017-10-27T03:40:44Z</dcterms:created>
  <dcterms:modified xsi:type="dcterms:W3CDTF">2017-12-27T03:22:06Z</dcterms:modified>
</cp:coreProperties>
</file>