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thai" sheetId="1" r:id="rId1"/>
    <sheet name="รายงานไทย" sheetId="7" r:id="rId2"/>
  </sheets>
  <calcPr calcId="162913"/>
</workbook>
</file>

<file path=xl/calcChain.xml><?xml version="1.0" encoding="utf-8"?>
<calcChain xmlns="http://schemas.openxmlformats.org/spreadsheetml/2006/main">
  <c r="CH5" i="1" l="1"/>
  <c r="CG5" i="1"/>
  <c r="CB5" i="1"/>
  <c r="CA5" i="1"/>
  <c r="BZ5" i="1"/>
  <c r="BY5" i="1"/>
  <c r="BX5" i="1"/>
  <c r="BU5" i="1"/>
  <c r="BT5" i="1"/>
  <c r="BS5" i="1"/>
  <c r="BR5" i="1"/>
  <c r="BQ5" i="1"/>
  <c r="BP5" i="1"/>
  <c r="BO5" i="1"/>
  <c r="BM5" i="1"/>
  <c r="BL5" i="1"/>
  <c r="BJ5" i="1"/>
  <c r="BI5" i="1"/>
  <c r="BH5" i="1"/>
  <c r="BG5" i="1"/>
  <c r="BF5" i="1"/>
  <c r="BC5" i="1"/>
  <c r="BB5" i="1"/>
  <c r="BA5" i="1"/>
  <c r="AZ5" i="1"/>
  <c r="AY5" i="1"/>
  <c r="CF5" i="1"/>
  <c r="CE5" i="1"/>
  <c r="CD5" i="1"/>
  <c r="CC5" i="1"/>
  <c r="BW5" i="1"/>
  <c r="BV5" i="1"/>
  <c r="BN5" i="1"/>
  <c r="BK5" i="1"/>
  <c r="BE5" i="1"/>
  <c r="BD5" i="1"/>
  <c r="M17" i="7" l="1"/>
  <c r="F13" i="7"/>
  <c r="F11" i="7"/>
  <c r="F12" i="7"/>
  <c r="F18" i="7"/>
  <c r="E18" i="7"/>
  <c r="D18" i="7"/>
  <c r="L17" i="7"/>
  <c r="K17" i="7"/>
  <c r="J17" i="7"/>
  <c r="F17" i="7"/>
  <c r="E17" i="7"/>
  <c r="D17" i="7"/>
  <c r="F16" i="7"/>
  <c r="E16" i="7"/>
  <c r="D16" i="7"/>
  <c r="L15" i="7"/>
  <c r="K15" i="7"/>
  <c r="J15" i="7"/>
  <c r="F15" i="7"/>
  <c r="E15" i="7"/>
  <c r="D15" i="7"/>
  <c r="F14" i="7"/>
  <c r="E14" i="7"/>
  <c r="D14" i="7"/>
  <c r="M13" i="7"/>
  <c r="L13" i="7"/>
  <c r="K13" i="7"/>
  <c r="J13" i="7"/>
  <c r="E13" i="7"/>
  <c r="D13" i="7"/>
  <c r="E12" i="7"/>
  <c r="D12" i="7"/>
  <c r="E11" i="7"/>
  <c r="D11" i="7"/>
  <c r="M9" i="7"/>
  <c r="L9" i="7"/>
  <c r="K9" i="7"/>
  <c r="J9" i="7"/>
  <c r="F9" i="7"/>
  <c r="E9" i="7"/>
  <c r="D9" i="7"/>
  <c r="G13" i="7"/>
  <c r="G14" i="7"/>
  <c r="G17" i="7"/>
  <c r="G16" i="7"/>
  <c r="G12" i="7"/>
  <c r="G9" i="7"/>
  <c r="G18" i="7"/>
  <c r="G15" i="7"/>
  <c r="G11" i="7"/>
  <c r="M15" i="7" l="1"/>
  <c r="M11" i="7"/>
  <c r="L11" i="7"/>
  <c r="K11" i="7"/>
  <c r="J11" i="7"/>
  <c r="I18" i="7"/>
  <c r="H18" i="7"/>
  <c r="H17" i="7"/>
  <c r="I17" i="7" l="1"/>
  <c r="CP5" i="1"/>
  <c r="CO5" i="1"/>
  <c r="CN5" i="1"/>
  <c r="CM5" i="1"/>
  <c r="CL5" i="1"/>
  <c r="CK5" i="1"/>
  <c r="CJ5" i="1"/>
  <c r="CI5" i="1"/>
  <c r="CS5" i="1" l="1"/>
  <c r="CY5" i="1"/>
  <c r="CZ5" i="1" s="1"/>
  <c r="CW5" i="1"/>
  <c r="CX5" i="1" s="1"/>
  <c r="CU5" i="1"/>
  <c r="CV5" i="1" s="1"/>
  <c r="CT5" i="1"/>
  <c r="CQ5" i="1"/>
  <c r="H16" i="7"/>
  <c r="H14" i="7"/>
  <c r="H15" i="7"/>
  <c r="H13" i="7"/>
  <c r="H12" i="7"/>
  <c r="H11" i="7"/>
  <c r="F10" i="7"/>
  <c r="H10" i="7" s="1"/>
  <c r="E10" i="7"/>
  <c r="D10" i="7"/>
  <c r="H9" i="7"/>
  <c r="J8" i="7"/>
  <c r="K8" i="7"/>
  <c r="L8" i="7"/>
  <c r="M8" i="7"/>
  <c r="F8" i="7"/>
  <c r="H8" i="7" s="1"/>
  <c r="E8" i="7"/>
  <c r="G10" i="7"/>
  <c r="G8" i="7"/>
  <c r="DA5" i="1" l="1"/>
  <c r="DB5" i="1" s="1"/>
  <c r="CR5" i="1"/>
  <c r="I15" i="7"/>
  <c r="I13" i="7"/>
  <c r="I9" i="7"/>
  <c r="I11" i="7"/>
  <c r="I10" i="7"/>
  <c r="I14" i="7"/>
  <c r="I8" i="7"/>
  <c r="I12" i="7"/>
  <c r="I16" i="7"/>
  <c r="D8" i="7" l="1"/>
</calcChain>
</file>

<file path=xl/sharedStrings.xml><?xml version="1.0" encoding="utf-8"?>
<sst xmlns="http://schemas.openxmlformats.org/spreadsheetml/2006/main" count="54" uniqueCount="49">
  <si>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</si>
  <si>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</si>
  <si>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</si>
  <si>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</si>
  <si>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</si>
  <si>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</si>
  <si>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</si>
  <si>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</si>
  <si>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</si>
  <si>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</si>
  <si>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</si>
  <si>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</si>
  <si>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</si>
  <si>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</si>
  <si>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</si>
  <si>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</si>
  <si>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</si>
  <si>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</si>
  <si>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</si>
  <si>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</si>
  <si>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</si>
  <si>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</si>
  <si>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</si>
  <si>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</si>
  <si>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</si>
  <si>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</si>
  <si>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</si>
  <si>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</si>
  <si>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</si>
  <si>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</si>
  <si>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</si>
  <si>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</si>
  <si>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กลุ่มสาระการเรียนรู้ภาษาไทย ระดับชั้นประถมศึกษาปีที่ 6  </t>
  </si>
  <si>
    <t>ภาษาไทย</t>
  </si>
  <si>
    <t>สาระที่ 1 การอ่าน</t>
  </si>
  <si>
    <t>มฐ ท 1.1</t>
  </si>
  <si>
    <t>สาระที่ 2  การเขียน</t>
  </si>
  <si>
    <t>มฐ ท 2.1</t>
  </si>
  <si>
    <t>สาระที่ 3 การฟัง การดู และการพูด</t>
  </si>
  <si>
    <t>มฐ ท 3.1</t>
  </si>
  <si>
    <t>มฐ ท 4.1</t>
  </si>
  <si>
    <t>สาระที่ 5 วรรณคดีและวรรณกรรม</t>
  </si>
  <si>
    <t>มฐ ท 5.1</t>
  </si>
  <si>
    <t>สาระ 1</t>
  </si>
  <si>
    <t>สาระ 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</si>
  <si>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</si>
  <si>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</si>
  <si>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</si>
  <si>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สาระที่ 4 หลักการใช้ภาษาไทย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</si>
</sst>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1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 applyProtection="1">
      <alignment horizontal="center"/>
      <protection locked="0"/>
    </xf>
    <xf numFmtId="0" fontId="1" fillId="0" borderId="0" xfId="0" applyFont="1"/>
    <xf numFmtId="187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447675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0"/>
  <sheetViews>
    <sheetView tabSelected="1" topLeftCell="AH1" zoomScale="130" zoomScaleNormal="130" workbookViewId="0">
      <selection activeCell="AU8" sqref="AU8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70" width="4.875" style="11" customWidth="1"/>
    <col min="71" max="94" width="4.875" style="1" customWidth="1"/>
    <col min="95" max="97" width="6.875" style="1" customWidth="1"/>
    <col min="98" max="105" width="7" style="1" customWidth="1"/>
    <col min="106" max="16384" width="9.125" style="1"/>
  </cols>
  <sheetData>
    <row r="1" spans="1:106" ht="2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</row>
    <row r="2" spans="1:106" ht="21" x14ac:dyDescent="0.45">
      <c r="A2" s="67" t="s">
        <v>7</v>
      </c>
      <c r="B2" s="67"/>
      <c r="C2" s="67"/>
      <c r="D2" s="67"/>
      <c r="E2" s="67"/>
      <c r="F2" s="67"/>
      <c r="G2" s="6" t="s">
        <v>8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7" t="s">
        <v>9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8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</row>
    <row r="3" spans="1:106" ht="21" x14ac:dyDescent="0.45">
      <c r="A3" s="68" t="s">
        <v>0</v>
      </c>
      <c r="B3" s="62" t="s">
        <v>1</v>
      </c>
      <c r="C3" s="62" t="s">
        <v>2</v>
      </c>
      <c r="D3" s="68" t="s">
        <v>3</v>
      </c>
      <c r="E3" s="62" t="s">
        <v>4</v>
      </c>
      <c r="F3" s="62" t="s">
        <v>5</v>
      </c>
      <c r="G3" s="65" t="s">
        <v>6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10" t="s">
        <v>14</v>
      </c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5"/>
      <c r="CQ3" s="59" t="s">
        <v>13</v>
      </c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1"/>
    </row>
    <row r="4" spans="1:106" ht="21" x14ac:dyDescent="0.45">
      <c r="A4" s="69"/>
      <c r="B4" s="63"/>
      <c r="C4" s="63"/>
      <c r="D4" s="69"/>
      <c r="E4" s="63"/>
      <c r="F4" s="63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31.1</v>
      </c>
      <c r="AL4" s="9">
        <v>31.2</v>
      </c>
      <c r="AM4" s="9">
        <v>32.1</v>
      </c>
      <c r="AN4" s="9">
        <v>32.200000000000003</v>
      </c>
      <c r="AO4" s="9">
        <v>32.299999999999997</v>
      </c>
      <c r="AP4" s="9">
        <v>32.4</v>
      </c>
      <c r="AQ4" s="9">
        <v>33</v>
      </c>
      <c r="AR4" s="9">
        <v>34</v>
      </c>
      <c r="AS4" s="9">
        <v>35</v>
      </c>
      <c r="AT4" s="9">
        <v>36</v>
      </c>
      <c r="AU4" s="9">
        <v>37</v>
      </c>
      <c r="AV4" s="9">
        <v>38</v>
      </c>
      <c r="AW4" s="9">
        <v>39</v>
      </c>
      <c r="AX4" s="9">
        <v>40</v>
      </c>
      <c r="AY4" s="3">
        <v>1</v>
      </c>
      <c r="AZ4" s="3">
        <v>2</v>
      </c>
      <c r="BA4" s="3">
        <v>3</v>
      </c>
      <c r="BB4" s="3">
        <v>4</v>
      </c>
      <c r="BC4" s="3">
        <v>5</v>
      </c>
      <c r="BD4" s="3">
        <v>6</v>
      </c>
      <c r="BE4" s="3">
        <v>7</v>
      </c>
      <c r="BF4" s="3">
        <v>8</v>
      </c>
      <c r="BG4" s="3">
        <v>9</v>
      </c>
      <c r="BH4" s="3">
        <v>10</v>
      </c>
      <c r="BI4" s="3">
        <v>11</v>
      </c>
      <c r="BJ4" s="3">
        <v>12</v>
      </c>
      <c r="BK4" s="3">
        <v>13</v>
      </c>
      <c r="BL4" s="3">
        <v>14</v>
      </c>
      <c r="BM4" s="3">
        <v>15</v>
      </c>
      <c r="BN4" s="3">
        <v>16</v>
      </c>
      <c r="BO4" s="3">
        <v>17</v>
      </c>
      <c r="BP4" s="3">
        <v>18</v>
      </c>
      <c r="BQ4" s="3">
        <v>19</v>
      </c>
      <c r="BR4" s="3">
        <v>20</v>
      </c>
      <c r="BS4" s="3">
        <v>21</v>
      </c>
      <c r="BT4" s="3">
        <v>22</v>
      </c>
      <c r="BU4" s="3">
        <v>23</v>
      </c>
      <c r="BV4" s="3">
        <v>24</v>
      </c>
      <c r="BW4" s="3">
        <v>25</v>
      </c>
      <c r="BX4" s="3">
        <v>26</v>
      </c>
      <c r="BY4" s="3">
        <v>27</v>
      </c>
      <c r="BZ4" s="3">
        <v>28</v>
      </c>
      <c r="CA4" s="3">
        <v>29</v>
      </c>
      <c r="CB4" s="3">
        <v>30</v>
      </c>
      <c r="CC4" s="3">
        <v>31.1</v>
      </c>
      <c r="CD4" s="3">
        <v>31.2</v>
      </c>
      <c r="CE4" s="3">
        <v>32.1</v>
      </c>
      <c r="CF4" s="3">
        <v>32.200000000000003</v>
      </c>
      <c r="CG4" s="3">
        <v>32.299999999999997</v>
      </c>
      <c r="CH4" s="3">
        <v>32.4</v>
      </c>
      <c r="CI4" s="3">
        <v>33</v>
      </c>
      <c r="CJ4" s="3">
        <v>34</v>
      </c>
      <c r="CK4" s="3">
        <v>35</v>
      </c>
      <c r="CL4" s="3">
        <v>36</v>
      </c>
      <c r="CM4" s="3">
        <v>37</v>
      </c>
      <c r="CN4" s="3">
        <v>38</v>
      </c>
      <c r="CO4" s="3">
        <v>39</v>
      </c>
      <c r="CP4" s="3">
        <v>40</v>
      </c>
      <c r="CQ4" s="13" t="s">
        <v>43</v>
      </c>
      <c r="CR4" s="17" t="s">
        <v>11</v>
      </c>
      <c r="CS4" s="17" t="s">
        <v>44</v>
      </c>
      <c r="CT4" s="17" t="s">
        <v>11</v>
      </c>
      <c r="CU4" s="17" t="s">
        <v>12</v>
      </c>
      <c r="CV4" s="17" t="s">
        <v>11</v>
      </c>
      <c r="CW4" s="17" t="s">
        <v>45</v>
      </c>
      <c r="CX4" s="17" t="s">
        <v>11</v>
      </c>
      <c r="CY4" s="17" t="s">
        <v>46</v>
      </c>
      <c r="CZ4" s="17" t="s">
        <v>11</v>
      </c>
      <c r="DA4" s="17" t="s">
        <v>10</v>
      </c>
      <c r="DB4" s="17" t="s">
        <v>11</v>
      </c>
    </row>
    <row r="5" spans="1:106" ht="23.25" x14ac:dyDescent="0.5">
      <c r="A5" s="69"/>
      <c r="B5" s="63"/>
      <c r="C5" s="63"/>
      <c r="D5" s="69"/>
      <c r="E5" s="63"/>
      <c r="F5" s="63"/>
      <c r="G5" s="34">
        <v>4</v>
      </c>
      <c r="H5" s="34">
        <v>2</v>
      </c>
      <c r="I5" s="34">
        <v>4</v>
      </c>
      <c r="J5" s="34">
        <v>4</v>
      </c>
      <c r="K5" s="34">
        <v>3</v>
      </c>
      <c r="L5" s="34">
        <v>1</v>
      </c>
      <c r="M5" s="34">
        <v>1</v>
      </c>
      <c r="N5" s="34">
        <v>2</v>
      </c>
      <c r="O5" s="34">
        <v>3</v>
      </c>
      <c r="P5" s="34">
        <v>4</v>
      </c>
      <c r="Q5" s="34">
        <v>3</v>
      </c>
      <c r="R5" s="34">
        <v>4</v>
      </c>
      <c r="S5" s="34">
        <v>1</v>
      </c>
      <c r="T5" s="34">
        <v>4</v>
      </c>
      <c r="U5" s="34">
        <v>3</v>
      </c>
      <c r="V5" s="34">
        <v>1</v>
      </c>
      <c r="W5" s="34">
        <v>4</v>
      </c>
      <c r="X5" s="34">
        <v>2</v>
      </c>
      <c r="Y5" s="34">
        <v>2</v>
      </c>
      <c r="Z5" s="34">
        <v>3</v>
      </c>
      <c r="AA5" s="34">
        <v>4</v>
      </c>
      <c r="AB5" s="34">
        <v>4</v>
      </c>
      <c r="AC5" s="34">
        <v>2</v>
      </c>
      <c r="AD5" s="34">
        <v>1</v>
      </c>
      <c r="AE5" s="34">
        <v>1</v>
      </c>
      <c r="AF5" s="34">
        <v>4</v>
      </c>
      <c r="AG5" s="34">
        <v>3</v>
      </c>
      <c r="AH5" s="34">
        <v>4</v>
      </c>
      <c r="AI5" s="34">
        <v>2</v>
      </c>
      <c r="AJ5" s="34">
        <v>2</v>
      </c>
      <c r="AK5" s="42">
        <v>2</v>
      </c>
      <c r="AL5" s="42">
        <v>4</v>
      </c>
      <c r="AM5" s="35">
        <v>1</v>
      </c>
      <c r="AN5" s="35">
        <v>1</v>
      </c>
      <c r="AO5" s="35">
        <v>2</v>
      </c>
      <c r="AP5" s="35">
        <v>2</v>
      </c>
      <c r="AQ5" s="36">
        <v>2</v>
      </c>
      <c r="AR5" s="36">
        <v>2</v>
      </c>
      <c r="AS5" s="36">
        <v>2</v>
      </c>
      <c r="AT5" s="36">
        <v>2</v>
      </c>
      <c r="AU5" s="36">
        <v>2</v>
      </c>
      <c r="AV5" s="36">
        <v>2</v>
      </c>
      <c r="AW5" s="36">
        <v>10</v>
      </c>
      <c r="AX5" s="37">
        <v>10</v>
      </c>
      <c r="AY5" s="38">
        <f>IF(G5=4,2,0)</f>
        <v>2</v>
      </c>
      <c r="AZ5" s="38">
        <f>IF(H5=2,2,0)</f>
        <v>2</v>
      </c>
      <c r="BA5" s="38">
        <f>IF(I5=4,2,0)</f>
        <v>2</v>
      </c>
      <c r="BB5" s="38">
        <f>IF(J5=4,2,0)</f>
        <v>2</v>
      </c>
      <c r="BC5" s="38">
        <f>IF(K5=3,2,0)</f>
        <v>2</v>
      </c>
      <c r="BD5" s="38">
        <f t="shared" ref="BD5:BW5" si="0">IF(L5=1,2,0)</f>
        <v>2</v>
      </c>
      <c r="BE5" s="38">
        <f t="shared" si="0"/>
        <v>2</v>
      </c>
      <c r="BF5" s="38">
        <f>IF(N5=2,2,0)</f>
        <v>2</v>
      </c>
      <c r="BG5" s="38">
        <f>IF(O5=3,2,0)</f>
        <v>2</v>
      </c>
      <c r="BH5" s="38">
        <f>IF(P5=4,2,0)</f>
        <v>2</v>
      </c>
      <c r="BI5" s="38">
        <f>IF(Q5=3,2,0)</f>
        <v>2</v>
      </c>
      <c r="BJ5" s="38">
        <f>IF(R5=4,2,0)</f>
        <v>2</v>
      </c>
      <c r="BK5" s="38">
        <f t="shared" si="0"/>
        <v>2</v>
      </c>
      <c r="BL5" s="38">
        <f>IF(T5=4,2,0)</f>
        <v>2</v>
      </c>
      <c r="BM5" s="38">
        <f>IF(U5=3,2,0)</f>
        <v>2</v>
      </c>
      <c r="BN5" s="38">
        <f t="shared" si="0"/>
        <v>2</v>
      </c>
      <c r="BO5" s="38">
        <f>IF(W5=4,2,0)</f>
        <v>2</v>
      </c>
      <c r="BP5" s="38">
        <f>IF(X5=2,2,0)</f>
        <v>2</v>
      </c>
      <c r="BQ5" s="38">
        <f>IF(Y5=2,2,0)</f>
        <v>2</v>
      </c>
      <c r="BR5" s="38">
        <f>IF(Z5=3,2,0)</f>
        <v>2</v>
      </c>
      <c r="BS5" s="38">
        <f>IF(AA5=4,2,0)</f>
        <v>2</v>
      </c>
      <c r="BT5" s="38">
        <f>IF(AB5=4,2,0)</f>
        <v>2</v>
      </c>
      <c r="BU5" s="38">
        <f>IF(AC5=2,2,0)</f>
        <v>2</v>
      </c>
      <c r="BV5" s="38">
        <f t="shared" si="0"/>
        <v>2</v>
      </c>
      <c r="BW5" s="38">
        <f t="shared" si="0"/>
        <v>2</v>
      </c>
      <c r="BX5" s="38">
        <f>IF(AF5=4,2,0)</f>
        <v>2</v>
      </c>
      <c r="BY5" s="38">
        <f>IF(AG5=3,2,0)</f>
        <v>2</v>
      </c>
      <c r="BZ5" s="38">
        <f>IF(AH5=4,2,0)</f>
        <v>2</v>
      </c>
      <c r="CA5" s="38">
        <f>IF(AI5=2,2,0)</f>
        <v>2</v>
      </c>
      <c r="CB5" s="38">
        <f>IF(AJ5=2,2,0)</f>
        <v>2</v>
      </c>
      <c r="CC5" s="38">
        <f>IF(OR(AK5=2,AK5=4),2,0)</f>
        <v>2</v>
      </c>
      <c r="CD5" s="38">
        <f>IF(OR(AL5=2,AL5=4),2,0)</f>
        <v>2</v>
      </c>
      <c r="CE5" s="38">
        <f>IF(AM5=1,1,0)</f>
        <v>1</v>
      </c>
      <c r="CF5" s="38">
        <f t="shared" ref="CF5" si="1">IF(AN5=1,1,0)</f>
        <v>1</v>
      </c>
      <c r="CG5" s="38">
        <f>IF(AO5=2,1,0)</f>
        <v>1</v>
      </c>
      <c r="CH5" s="38">
        <f>IF(AP5=2,1,0)</f>
        <v>1</v>
      </c>
      <c r="CI5" s="38">
        <f>AQ5</f>
        <v>2</v>
      </c>
      <c r="CJ5" s="38">
        <f t="shared" ref="CJ5" si="2">AR5</f>
        <v>2</v>
      </c>
      <c r="CK5" s="38">
        <f t="shared" ref="CK5" si="3">AS5</f>
        <v>2</v>
      </c>
      <c r="CL5" s="38">
        <f t="shared" ref="CL5" si="4">AT5</f>
        <v>2</v>
      </c>
      <c r="CM5" s="38">
        <f t="shared" ref="CM5" si="5">AU5</f>
        <v>2</v>
      </c>
      <c r="CN5" s="38">
        <f t="shared" ref="CN5" si="6">AV5</f>
        <v>2</v>
      </c>
      <c r="CO5" s="38">
        <f t="shared" ref="CO5" si="7">AW5</f>
        <v>10</v>
      </c>
      <c r="CP5" s="38">
        <f t="shared" ref="CP5" si="8">AX5</f>
        <v>10</v>
      </c>
      <c r="CQ5" s="39">
        <f>AY5+AZ5+BA5+BB5+BC5+BD5+BE5+BF5+BG5+BH5+CE5+CF5+CG5+CH5+CI5+CJ5</f>
        <v>28</v>
      </c>
      <c r="CR5" s="40" t="str">
        <f>IF(CQ5&lt;7,"ปรับปรุง",IF(CQ5&lt;14,"พอใช้",IF(CQ5&lt;21,"ดี",IF(CQ5&gt;=21,"ดีมาก"))))</f>
        <v>ดีมาก</v>
      </c>
      <c r="CS5" s="39">
        <f>BI5+BJ5+BK5+BL5+CK5+CO5+CP5</f>
        <v>30</v>
      </c>
      <c r="CT5" s="40" t="str">
        <f>IF(CS5&lt;7.5,"ปรับปรุง",IF(CS5&lt;15,"พอใช้",IF(CS5&lt;22.5,"ดี",IF(CS5&gt;=22.5,"ดีมาก"))))</f>
        <v>ดีมาก</v>
      </c>
      <c r="CU5" s="39">
        <f>BM5+BN5+BO5+BP5+CL5</f>
        <v>10</v>
      </c>
      <c r="CV5" s="40" t="str">
        <f>IF(CU5&lt;2.5,"ปรับปรุง",IF(CU5&lt;5,"พอใช้",IF(CU5&lt;7.5,"ดี",IF(CU5&gt;=7.5,"ดีมาก"))))</f>
        <v>ดีมาก</v>
      </c>
      <c r="CW5" s="39">
        <f>BQ5+BR5+BS5+BT5+BU5+BV5+BW5+CC5+CD5+CM5+CN5</f>
        <v>22</v>
      </c>
      <c r="CX5" s="40" t="str">
        <f>IF(CW5&lt;5.5,"ปรับปรุง",IF(CW5&lt;11,"พอใช้",IF(CW5&lt;16.5,"ดี",IF(CW5&gt;=16.5,"ดีมาก"))))</f>
        <v>ดีมาก</v>
      </c>
      <c r="CY5" s="39">
        <f>BX5+BY5+BZ5+CA5+CB5</f>
        <v>10</v>
      </c>
      <c r="CZ5" s="40" t="str">
        <f>IF(CY5&lt;2.5,"ปรับปรุง",IF(CY5&lt;5,"พอใช้",IF(CY5&lt;7.5,"ดี",IF(CY5&gt;=7.5,"ดีมาก"))))</f>
        <v>ดีมาก</v>
      </c>
      <c r="DA5" s="40">
        <f>CQ5+CS5+CU5+CW5+CY5</f>
        <v>100</v>
      </c>
      <c r="DB5" s="41" t="str">
        <f>IF(DA5&lt;25,"ปรับปรุง",IF(DA5&lt;50,"พอใช้",IF(DA5&lt;75,"ดี",IF(DA5&gt;=75,"ดีมาก"))))</f>
        <v>ดีมาก</v>
      </c>
    </row>
    <row r="6" spans="1:106" s="54" customFormat="1" ht="23.25" x14ac:dyDescent="0.5">
      <c r="A6" s="46"/>
      <c r="B6" s="47"/>
      <c r="C6" s="47"/>
      <c r="D6" s="46"/>
      <c r="E6" s="47"/>
      <c r="F6" s="48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50"/>
      <c r="CR6" s="51"/>
      <c r="CS6" s="50"/>
      <c r="CT6" s="51"/>
      <c r="CU6" s="50"/>
      <c r="CV6" s="51"/>
      <c r="CW6" s="50"/>
      <c r="CX6" s="51"/>
      <c r="CY6" s="50"/>
      <c r="CZ6" s="51"/>
      <c r="DA6" s="51"/>
      <c r="DB6" s="52"/>
    </row>
    <row r="7" spans="1:106" s="58" customFormat="1" ht="23.25" x14ac:dyDescent="0.5">
      <c r="A7" s="46"/>
      <c r="B7" s="47"/>
      <c r="C7" s="47"/>
      <c r="D7" s="46"/>
      <c r="E7" s="47"/>
      <c r="F7" s="48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3"/>
      <c r="CR7" s="56"/>
      <c r="CS7" s="53"/>
      <c r="CT7" s="56"/>
      <c r="CU7" s="53"/>
      <c r="CV7" s="56"/>
      <c r="CW7" s="53"/>
      <c r="CX7" s="56"/>
      <c r="CY7" s="53"/>
      <c r="CZ7" s="56"/>
      <c r="DA7" s="56"/>
      <c r="DB7" s="57"/>
    </row>
    <row r="8" spans="1:106" s="58" customFormat="1" ht="23.25" x14ac:dyDescent="0.5">
      <c r="A8" s="46"/>
      <c r="B8" s="47"/>
      <c r="C8" s="47"/>
      <c r="D8" s="46"/>
      <c r="E8" s="47"/>
      <c r="F8" s="48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3"/>
      <c r="CR8" s="56"/>
      <c r="CS8" s="53"/>
      <c r="CT8" s="56"/>
      <c r="CU8" s="53"/>
      <c r="CV8" s="56"/>
      <c r="CW8" s="53"/>
      <c r="CX8" s="56"/>
      <c r="CY8" s="53"/>
      <c r="CZ8" s="56"/>
      <c r="DA8" s="56"/>
      <c r="DB8" s="57"/>
    </row>
    <row r="9" spans="1:106" s="58" customFormat="1" ht="23.25" x14ac:dyDescent="0.5">
      <c r="A9" s="46"/>
      <c r="B9" s="47"/>
      <c r="C9" s="47"/>
      <c r="D9" s="46"/>
      <c r="E9" s="47"/>
      <c r="F9" s="48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3"/>
      <c r="CR9" s="56"/>
      <c r="CS9" s="53"/>
      <c r="CT9" s="56"/>
      <c r="CU9" s="53"/>
      <c r="CV9" s="56"/>
      <c r="CW9" s="53"/>
      <c r="CX9" s="56"/>
      <c r="CY9" s="53"/>
      <c r="CZ9" s="56"/>
      <c r="DA9" s="56"/>
      <c r="DB9" s="57"/>
    </row>
    <row r="10" spans="1:106" s="58" customFormat="1" ht="23.25" x14ac:dyDescent="0.5">
      <c r="A10" s="46"/>
      <c r="B10" s="47"/>
      <c r="C10" s="47"/>
      <c r="D10" s="46"/>
      <c r="E10" s="47"/>
      <c r="F10" s="48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3"/>
      <c r="CR10" s="56"/>
      <c r="CS10" s="53"/>
      <c r="CT10" s="56"/>
      <c r="CU10" s="53"/>
      <c r="CV10" s="56"/>
      <c r="CW10" s="53"/>
      <c r="CX10" s="56"/>
      <c r="CY10" s="53"/>
      <c r="CZ10" s="56"/>
      <c r="DA10" s="56"/>
      <c r="DB10" s="57"/>
    </row>
    <row r="11" spans="1:106" s="58" customFormat="1" ht="23.25" x14ac:dyDescent="0.5">
      <c r="A11" s="46"/>
      <c r="B11" s="47"/>
      <c r="C11" s="47"/>
      <c r="D11" s="46"/>
      <c r="E11" s="47"/>
      <c r="F11" s="48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3"/>
      <c r="CR11" s="56"/>
      <c r="CS11" s="53"/>
      <c r="CT11" s="56"/>
      <c r="CU11" s="53"/>
      <c r="CV11" s="56"/>
      <c r="CW11" s="53"/>
      <c r="CX11" s="56"/>
      <c r="CY11" s="53"/>
      <c r="CZ11" s="56"/>
      <c r="DA11" s="56"/>
      <c r="DB11" s="57"/>
    </row>
    <row r="12" spans="1:106" s="58" customFormat="1" ht="23.25" x14ac:dyDescent="0.5">
      <c r="A12" s="46"/>
      <c r="B12" s="47"/>
      <c r="C12" s="47"/>
      <c r="D12" s="46"/>
      <c r="E12" s="47"/>
      <c r="F12" s="48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3"/>
      <c r="CR12" s="56"/>
      <c r="CS12" s="53"/>
      <c r="CT12" s="56"/>
      <c r="CU12" s="53"/>
      <c r="CV12" s="56"/>
      <c r="CW12" s="53"/>
      <c r="CX12" s="56"/>
      <c r="CY12" s="53"/>
      <c r="CZ12" s="56"/>
      <c r="DA12" s="56"/>
      <c r="DB12" s="57"/>
    </row>
    <row r="13" spans="1:106" s="58" customFormat="1" ht="23.25" x14ac:dyDescent="0.5">
      <c r="A13" s="46"/>
      <c r="B13" s="47"/>
      <c r="C13" s="47"/>
      <c r="D13" s="46"/>
      <c r="E13" s="47"/>
      <c r="F13" s="48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3"/>
      <c r="CR13" s="56"/>
      <c r="CS13" s="53"/>
      <c r="CT13" s="56"/>
      <c r="CU13" s="53"/>
      <c r="CV13" s="56"/>
      <c r="CW13" s="53"/>
      <c r="CX13" s="56"/>
      <c r="CY13" s="53"/>
      <c r="CZ13" s="56"/>
      <c r="DA13" s="56"/>
      <c r="DB13" s="57"/>
    </row>
    <row r="14" spans="1:106" s="58" customFormat="1" ht="23.25" x14ac:dyDescent="0.5">
      <c r="A14" s="46"/>
      <c r="B14" s="47"/>
      <c r="C14" s="47"/>
      <c r="D14" s="46"/>
      <c r="E14" s="47"/>
      <c r="F14" s="48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3"/>
      <c r="CR14" s="56"/>
      <c r="CS14" s="53"/>
      <c r="CT14" s="56"/>
      <c r="CU14" s="53"/>
      <c r="CV14" s="56"/>
      <c r="CW14" s="53"/>
      <c r="CX14" s="56"/>
      <c r="CY14" s="53"/>
      <c r="CZ14" s="56"/>
      <c r="DA14" s="56"/>
      <c r="DB14" s="57"/>
    </row>
    <row r="15" spans="1:106" s="58" customFormat="1" ht="23.25" x14ac:dyDescent="0.5">
      <c r="A15" s="46"/>
      <c r="B15" s="47"/>
      <c r="C15" s="47"/>
      <c r="D15" s="46"/>
      <c r="E15" s="47"/>
      <c r="F15" s="48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3"/>
      <c r="CR15" s="56"/>
      <c r="CS15" s="53"/>
      <c r="CT15" s="56"/>
      <c r="CU15" s="53"/>
      <c r="CV15" s="56"/>
      <c r="CW15" s="53"/>
      <c r="CX15" s="56"/>
      <c r="CY15" s="53"/>
      <c r="CZ15" s="56"/>
      <c r="DA15" s="56"/>
      <c r="DB15" s="57"/>
    </row>
    <row r="16" spans="1:106" s="58" customFormat="1" ht="23.25" x14ac:dyDescent="0.5">
      <c r="A16" s="46"/>
      <c r="B16" s="47"/>
      <c r="C16" s="47"/>
      <c r="D16" s="46"/>
      <c r="E16" s="47"/>
      <c r="F16" s="48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3"/>
      <c r="CR16" s="56"/>
      <c r="CS16" s="53"/>
      <c r="CT16" s="56"/>
      <c r="CU16" s="53"/>
      <c r="CV16" s="56"/>
      <c r="CW16" s="53"/>
      <c r="CX16" s="56"/>
      <c r="CY16" s="53"/>
      <c r="CZ16" s="56"/>
      <c r="DA16" s="56"/>
      <c r="DB16" s="57"/>
    </row>
    <row r="17" spans="1:106" s="58" customFormat="1" ht="23.25" x14ac:dyDescent="0.5">
      <c r="A17" s="46"/>
      <c r="B17" s="47"/>
      <c r="C17" s="47"/>
      <c r="D17" s="46"/>
      <c r="E17" s="47"/>
      <c r="F17" s="48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3"/>
      <c r="CR17" s="56"/>
      <c r="CS17" s="53"/>
      <c r="CT17" s="56"/>
      <c r="CU17" s="53"/>
      <c r="CV17" s="56"/>
      <c r="CW17" s="53"/>
      <c r="CX17" s="56"/>
      <c r="CY17" s="53"/>
      <c r="CZ17" s="56"/>
      <c r="DA17" s="56"/>
      <c r="DB17" s="57"/>
    </row>
    <row r="18" spans="1:106" s="58" customFormat="1" ht="23.25" x14ac:dyDescent="0.5">
      <c r="A18" s="46"/>
      <c r="B18" s="47"/>
      <c r="C18" s="47"/>
      <c r="D18" s="46"/>
      <c r="E18" s="47"/>
      <c r="F18" s="48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3"/>
      <c r="CR18" s="56"/>
      <c r="CS18" s="53"/>
      <c r="CT18" s="56"/>
      <c r="CU18" s="53"/>
      <c r="CV18" s="56"/>
      <c r="CW18" s="53"/>
      <c r="CX18" s="56"/>
      <c r="CY18" s="53"/>
      <c r="CZ18" s="56"/>
      <c r="DA18" s="56"/>
      <c r="DB18" s="57"/>
    </row>
    <row r="19" spans="1:106" s="58" customFormat="1" ht="23.25" x14ac:dyDescent="0.5">
      <c r="A19" s="46"/>
      <c r="B19" s="47"/>
      <c r="C19" s="47"/>
      <c r="D19" s="46"/>
      <c r="E19" s="47"/>
      <c r="F19" s="48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3"/>
      <c r="CR19" s="56"/>
      <c r="CS19" s="53"/>
      <c r="CT19" s="56"/>
      <c r="CU19" s="53"/>
      <c r="CV19" s="56"/>
      <c r="CW19" s="53"/>
      <c r="CX19" s="56"/>
      <c r="CY19" s="53"/>
      <c r="CZ19" s="56"/>
      <c r="DA19" s="56"/>
      <c r="DB19" s="57"/>
    </row>
    <row r="20" spans="1:106" s="58" customFormat="1" ht="23.25" x14ac:dyDescent="0.5">
      <c r="A20" s="46"/>
      <c r="B20" s="47"/>
      <c r="C20" s="47"/>
      <c r="D20" s="46"/>
      <c r="E20" s="47"/>
      <c r="F20" s="48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3"/>
      <c r="CR20" s="56"/>
      <c r="CS20" s="53"/>
      <c r="CT20" s="56"/>
      <c r="CU20" s="53"/>
      <c r="CV20" s="56"/>
      <c r="CW20" s="53"/>
      <c r="CX20" s="56"/>
      <c r="CY20" s="53"/>
      <c r="CZ20" s="56"/>
      <c r="DA20" s="56"/>
      <c r="DB20" s="57"/>
    </row>
  </sheetData>
  <mergeCells count="10">
    <mergeCell ref="CQ3:DB3"/>
    <mergeCell ref="E3:E5"/>
    <mergeCell ref="F3:F5"/>
    <mergeCell ref="A1:AX1"/>
    <mergeCell ref="G3:AX3"/>
    <mergeCell ref="A2:F2"/>
    <mergeCell ref="A3:A5"/>
    <mergeCell ref="B3:B5"/>
    <mergeCell ref="C3:C5"/>
    <mergeCell ref="D3:D5"/>
  </mergeCells>
  <dataValidations count="3">
    <dataValidation type="whole" allowBlank="1" showInputMessage="1" showErrorMessage="1" errorTitle="กรอกคะแนนผิด" error="กรอกคะแนนผิด คะแนนที่เป็นไปได้ คือ 0, 1, 2" sqref="AQ1:AV1048576">
      <formula1>0</formula1>
      <formula2>2</formula2>
    </dataValidation>
    <dataValidation type="whole" allowBlank="1" showInputMessage="1" showErrorMessage="1" errorTitle="กรอกคะแนนผิด" error="กรอกคะแนนผิด คะแนนที่เป็นไปได้ คือ 0 - 10" sqref="AW1:AW1048576">
      <formula1>0</formula1>
      <formula2>10</formula2>
    </dataValidation>
    <dataValidation type="decimal" allowBlank="1" showInputMessage="1" showErrorMessage="1" errorTitle="กรอกคะแนนผิด" error="กรอกคะแนนผิด คะแนนที่เป็นไปได้ คือ 0 - 10" sqref="AX1:AX1048576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A2" zoomScale="85" zoomScaleNormal="85" workbookViewId="0">
      <selection activeCell="K17" sqref="K17"/>
    </sheetView>
  </sheetViews>
  <sheetFormatPr defaultRowHeight="14.25" x14ac:dyDescent="0.2"/>
  <cols>
    <col min="1" max="1" width="36.25" customWidth="1"/>
    <col min="2" max="3" width="7.375" customWidth="1"/>
    <col min="4" max="4" width="7.125" customWidth="1"/>
    <col min="5" max="6" width="7.25" customWidth="1"/>
    <col min="7" max="7" width="10.875" customWidth="1"/>
    <col min="8" max="8" width="9.75" customWidth="1"/>
    <col min="9" max="9" width="10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 x14ac:dyDescent="0.6">
      <c r="A1" s="82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1.2" customHeight="1" x14ac:dyDescent="0.2">
      <c r="A2" s="70"/>
      <c r="B2" s="71"/>
      <c r="C2" s="71"/>
      <c r="D2" s="71"/>
      <c r="E2" s="71"/>
      <c r="F2" s="71"/>
      <c r="K2" s="71"/>
      <c r="L2" s="71"/>
      <c r="M2" s="71"/>
    </row>
    <row r="3" spans="1:13" ht="21.2" customHeight="1" x14ac:dyDescent="0.2">
      <c r="A3" s="70" t="s">
        <v>28</v>
      </c>
      <c r="B3" s="71"/>
      <c r="C3" s="71"/>
      <c r="D3" s="71"/>
      <c r="E3" s="71"/>
      <c r="F3" s="71"/>
      <c r="G3" s="72" t="s">
        <v>31</v>
      </c>
      <c r="H3" s="71"/>
      <c r="I3" s="71"/>
      <c r="J3" s="71"/>
      <c r="K3" s="71"/>
      <c r="L3" s="71"/>
      <c r="M3" s="71"/>
    </row>
    <row r="4" spans="1:13" ht="21.2" customHeight="1" x14ac:dyDescent="0.2">
      <c r="A4" s="70" t="s">
        <v>29</v>
      </c>
      <c r="B4" s="71"/>
      <c r="C4" s="71"/>
      <c r="D4" s="71"/>
      <c r="E4" s="71"/>
      <c r="F4" s="71"/>
      <c r="G4" s="72" t="s">
        <v>47</v>
      </c>
      <c r="H4" s="71"/>
      <c r="I4" s="71"/>
      <c r="J4" s="71"/>
      <c r="K4" s="71"/>
      <c r="L4" s="71"/>
      <c r="M4" s="71"/>
    </row>
    <row r="6" spans="1:13" ht="28.5" customHeight="1" x14ac:dyDescent="0.2">
      <c r="A6" s="81" t="s">
        <v>15</v>
      </c>
      <c r="B6" s="81" t="s">
        <v>16</v>
      </c>
      <c r="C6" s="81" t="s">
        <v>17</v>
      </c>
      <c r="D6" s="81" t="s">
        <v>18</v>
      </c>
      <c r="E6" s="81" t="s">
        <v>19</v>
      </c>
      <c r="F6" s="81" t="s">
        <v>20</v>
      </c>
      <c r="G6" s="73" t="s">
        <v>30</v>
      </c>
      <c r="H6" s="75" t="s">
        <v>21</v>
      </c>
      <c r="I6" s="77" t="s">
        <v>22</v>
      </c>
      <c r="J6" s="78" t="s">
        <v>23</v>
      </c>
      <c r="K6" s="79"/>
      <c r="L6" s="79"/>
      <c r="M6" s="80"/>
    </row>
    <row r="7" spans="1:13" ht="28.5" customHeight="1" x14ac:dyDescent="0.2">
      <c r="A7" s="76"/>
      <c r="B7" s="76"/>
      <c r="C7" s="76"/>
      <c r="D7" s="76"/>
      <c r="E7" s="76"/>
      <c r="F7" s="76"/>
      <c r="G7" s="74"/>
      <c r="H7" s="76"/>
      <c r="I7" s="76"/>
      <c r="J7" s="20" t="s">
        <v>24</v>
      </c>
      <c r="K7" s="21" t="s">
        <v>25</v>
      </c>
      <c r="L7" s="21" t="s">
        <v>26</v>
      </c>
      <c r="M7" s="21" t="s">
        <v>27</v>
      </c>
    </row>
    <row r="8" spans="1:13" ht="27" customHeight="1" x14ac:dyDescent="0.2">
      <c r="A8" s="30" t="s">
        <v>33</v>
      </c>
      <c r="B8" s="31">
        <v>15</v>
      </c>
      <c r="C8" s="31">
        <v>100</v>
      </c>
      <c r="D8" s="32">
        <f>MIN(thai!DA6:DA20)</f>
        <v>0</v>
      </c>
      <c r="E8" s="32">
        <f>MAX(thai!DA6:DA20)</f>
        <v>0</v>
      </c>
      <c r="F8" s="33" t="e">
        <f>AVERAGE(thai!DA6:DA20)</f>
        <v>#DIV/0!</v>
      </c>
      <c r="G8" s="33" t="e">
        <f>_xlfn.STDEV.P(thai!DA6:DA20)</f>
        <v>#DIV/0!</v>
      </c>
      <c r="H8" s="33" t="e">
        <f>(F8/C8)*100</f>
        <v>#DIV/0!</v>
      </c>
      <c r="I8" s="33" t="e">
        <f>(G8/F8)*100</f>
        <v>#DIV/0!</v>
      </c>
      <c r="J8" s="33">
        <f>(COUNTIF(thai!DB6:DB20,"ปรับปรุง")/B8)*100</f>
        <v>0</v>
      </c>
      <c r="K8" s="33">
        <f>(COUNTIF(thai!DB6:DB20,"พอใช้")/B8)*100</f>
        <v>0</v>
      </c>
      <c r="L8" s="33">
        <f>(COUNTIF(thai!DB6:DB20,"ดี")/B8)*100</f>
        <v>0</v>
      </c>
      <c r="M8" s="33">
        <f>(COUNTIF(thai!DB6:DB20,"ดีมาก")/B8)*100</f>
        <v>0</v>
      </c>
    </row>
    <row r="9" spans="1:13" ht="27" customHeight="1" x14ac:dyDescent="0.2">
      <c r="A9" s="22" t="s">
        <v>34</v>
      </c>
      <c r="B9" s="23">
        <v>15</v>
      </c>
      <c r="C9" s="23">
        <v>28</v>
      </c>
      <c r="D9" s="24">
        <f>MIN(thai!CQ6:CQ20)</f>
        <v>0</v>
      </c>
      <c r="E9" s="24">
        <f>MAX(thai!CQ6:CQ20)</f>
        <v>0</v>
      </c>
      <c r="F9" s="25" t="e">
        <f>AVERAGE(thai!CQ6:CQ20)</f>
        <v>#DIV/0!</v>
      </c>
      <c r="G9" s="25" t="e">
        <f>_xlfn.STDEV.P(thai!CQ6:CQ20)</f>
        <v>#DIV/0!</v>
      </c>
      <c r="H9" s="25" t="e">
        <f t="shared" ref="H9:H16" si="0">(F9/C9)*100</f>
        <v>#DIV/0!</v>
      </c>
      <c r="I9" s="25" t="e">
        <f t="shared" ref="I9:I16" si="1">(G9/F9)*100</f>
        <v>#DIV/0!</v>
      </c>
      <c r="J9" s="25">
        <f>(COUNTIF(thai!CR6:CR20,"ปรับปรุง")/B9)*100</f>
        <v>0</v>
      </c>
      <c r="K9" s="25">
        <f>(COUNTIF(thai!CR6:CR20,"พอใช้")/B9)*100</f>
        <v>0</v>
      </c>
      <c r="L9" s="25">
        <f>(COUNTIF(thai!CR6:CR20,"ดี")/B9)*100</f>
        <v>0</v>
      </c>
      <c r="M9" s="25">
        <f>(COUNTIF(thai!CR6:CR20,"ดีมาก")/B9)*100</f>
        <v>0</v>
      </c>
    </row>
    <row r="10" spans="1:13" ht="27" customHeight="1" x14ac:dyDescent="0.2">
      <c r="A10" s="26" t="s">
        <v>35</v>
      </c>
      <c r="B10" s="27">
        <v>15</v>
      </c>
      <c r="C10" s="27">
        <v>28</v>
      </c>
      <c r="D10" s="28">
        <f>MIN(thai!CQ6:CQ20)</f>
        <v>0</v>
      </c>
      <c r="E10" s="28">
        <f>MAX(thai!CQ6:CQ20)</f>
        <v>0</v>
      </c>
      <c r="F10" s="29" t="e">
        <f>AVERAGE(thai!CQ6:CQ20)</f>
        <v>#DIV/0!</v>
      </c>
      <c r="G10" s="29" t="e">
        <f>_xlfn.STDEV.P(thai!CQ6:CQ20)</f>
        <v>#DIV/0!</v>
      </c>
      <c r="H10" s="29" t="e">
        <f t="shared" si="0"/>
        <v>#DIV/0!</v>
      </c>
      <c r="I10" s="29" t="e">
        <f t="shared" si="1"/>
        <v>#DIV/0!</v>
      </c>
      <c r="J10" s="29"/>
      <c r="K10" s="29"/>
      <c r="L10" s="29"/>
      <c r="M10" s="29"/>
    </row>
    <row r="11" spans="1:13" s="43" customFormat="1" ht="27" customHeight="1" x14ac:dyDescent="0.2">
      <c r="A11" s="22" t="s">
        <v>36</v>
      </c>
      <c r="B11" s="23">
        <v>15</v>
      </c>
      <c r="C11" s="23">
        <v>30</v>
      </c>
      <c r="D11" s="24">
        <f>MIN(thai!CS6:CS20)</f>
        <v>0</v>
      </c>
      <c r="E11" s="24">
        <f>MAX(thai!CS6:CS20)</f>
        <v>0</v>
      </c>
      <c r="F11" s="25" t="e">
        <f>AVERAGE(thai!CS6:CS20)</f>
        <v>#DIV/0!</v>
      </c>
      <c r="G11" s="25" t="e">
        <f>_xlfn.STDEV.P(thai!CS6:CS20)</f>
        <v>#DIV/0!</v>
      </c>
      <c r="H11" s="25" t="e">
        <f t="shared" si="0"/>
        <v>#DIV/0!</v>
      </c>
      <c r="I11" s="25" t="e">
        <f t="shared" si="1"/>
        <v>#DIV/0!</v>
      </c>
      <c r="J11" s="25">
        <f>(COUNTIF(thai!CT6:CT20,"ปรับปรุง")/B11)*100</f>
        <v>0</v>
      </c>
      <c r="K11" s="25">
        <f>(COUNTIF(thai!CT6:CT20,"พอใช้")/B11)*100</f>
        <v>0</v>
      </c>
      <c r="L11" s="25">
        <f>(COUNTIF(thai!CT6:CT20,"ดี")/B11)*100</f>
        <v>0</v>
      </c>
      <c r="M11" s="25">
        <f>(COUNTIF(thai!CT6:CT20,"ดีมาก")/B11)*100</f>
        <v>0</v>
      </c>
    </row>
    <row r="12" spans="1:13" ht="27" customHeight="1" x14ac:dyDescent="0.2">
      <c r="A12" s="26" t="s">
        <v>37</v>
      </c>
      <c r="B12" s="27">
        <v>15</v>
      </c>
      <c r="C12" s="27">
        <v>30</v>
      </c>
      <c r="D12" s="28">
        <f>MIN(thai!CS6:CS20)</f>
        <v>0</v>
      </c>
      <c r="E12" s="28">
        <f>MAX(thai!CS6:CS20)</f>
        <v>0</v>
      </c>
      <c r="F12" s="29" t="e">
        <f>AVERAGE(thai!CS6:CS20)</f>
        <v>#DIV/0!</v>
      </c>
      <c r="G12" s="29" t="e">
        <f>_xlfn.STDEV.P(thai!CS6:CS20)</f>
        <v>#DIV/0!</v>
      </c>
      <c r="H12" s="29" t="e">
        <f t="shared" si="0"/>
        <v>#DIV/0!</v>
      </c>
      <c r="I12" s="29" t="e">
        <f t="shared" si="1"/>
        <v>#DIV/0!</v>
      </c>
      <c r="J12" s="29"/>
      <c r="K12" s="29"/>
      <c r="L12" s="29"/>
      <c r="M12" s="29"/>
    </row>
    <row r="13" spans="1:13" ht="27" customHeight="1" x14ac:dyDescent="0.2">
      <c r="A13" s="22" t="s">
        <v>38</v>
      </c>
      <c r="B13" s="23">
        <v>15</v>
      </c>
      <c r="C13" s="23">
        <v>10</v>
      </c>
      <c r="D13" s="24">
        <f>MIN(thai!CU6:CU20)</f>
        <v>0</v>
      </c>
      <c r="E13" s="24">
        <f>MAX(thai!CU6:CU20)</f>
        <v>0</v>
      </c>
      <c r="F13" s="25" t="e">
        <f>AVERAGE(thai!CU6:CU20)</f>
        <v>#DIV/0!</v>
      </c>
      <c r="G13" s="25" t="e">
        <f>_xlfn.STDEV.P(thai!CU6:CU20)</f>
        <v>#DIV/0!</v>
      </c>
      <c r="H13" s="25" t="e">
        <f t="shared" si="0"/>
        <v>#DIV/0!</v>
      </c>
      <c r="I13" s="25" t="e">
        <f t="shared" si="1"/>
        <v>#DIV/0!</v>
      </c>
      <c r="J13" s="25">
        <f>(COUNTIF(thai!CV6:CV20,"ปรับปรุง")/B13)*100</f>
        <v>0</v>
      </c>
      <c r="K13" s="25">
        <f>(COUNTIF(thai!CV6:CV20,"พอใช้")/B13)*100</f>
        <v>0</v>
      </c>
      <c r="L13" s="25">
        <f>(COUNTIF(thai!CV6:CV20,"ดี")/B13)*100</f>
        <v>0</v>
      </c>
      <c r="M13" s="25">
        <f>(COUNTIF(thai!CV6:CV20,"ดีมาก")/B13)*100</f>
        <v>0</v>
      </c>
    </row>
    <row r="14" spans="1:13" ht="27" customHeight="1" x14ac:dyDescent="0.2">
      <c r="A14" s="26" t="s">
        <v>39</v>
      </c>
      <c r="B14" s="27">
        <v>15</v>
      </c>
      <c r="C14" s="27">
        <v>10</v>
      </c>
      <c r="D14" s="28">
        <f>MIN(thai!CU6:CU20)</f>
        <v>0</v>
      </c>
      <c r="E14" s="28">
        <f>MAX(thai!CU6:CU20)</f>
        <v>0</v>
      </c>
      <c r="F14" s="29" t="e">
        <f>AVERAGE(thai!CU6:CU20)</f>
        <v>#DIV/0!</v>
      </c>
      <c r="G14" s="29" t="e">
        <f>_xlfn.STDEV.P(thai!CU6:CU20)</f>
        <v>#DIV/0!</v>
      </c>
      <c r="H14" s="29" t="e">
        <f t="shared" si="0"/>
        <v>#DIV/0!</v>
      </c>
      <c r="I14" s="29" t="e">
        <f t="shared" si="1"/>
        <v>#DIV/0!</v>
      </c>
      <c r="J14" s="29"/>
      <c r="K14" s="29"/>
      <c r="L14" s="29"/>
      <c r="M14" s="29"/>
    </row>
    <row r="15" spans="1:13" ht="27" customHeight="1" x14ac:dyDescent="0.2">
      <c r="A15" s="22" t="s">
        <v>48</v>
      </c>
      <c r="B15" s="23">
        <v>15</v>
      </c>
      <c r="C15" s="23">
        <v>22</v>
      </c>
      <c r="D15" s="24">
        <f>MIN(thai!CW6:CW20)</f>
        <v>0</v>
      </c>
      <c r="E15" s="24">
        <f>MAX(thai!CW6:CW20)</f>
        <v>0</v>
      </c>
      <c r="F15" s="25" t="e">
        <f>AVERAGE(thai!CW6:CW20)</f>
        <v>#DIV/0!</v>
      </c>
      <c r="G15" s="25" t="e">
        <f>_xlfn.STDEV.P(thai!CW6:CW20)</f>
        <v>#DIV/0!</v>
      </c>
      <c r="H15" s="25" t="e">
        <f t="shared" si="0"/>
        <v>#DIV/0!</v>
      </c>
      <c r="I15" s="25" t="e">
        <f t="shared" si="1"/>
        <v>#DIV/0!</v>
      </c>
      <c r="J15" s="25">
        <f>(COUNTIF(thai!CX6:CX20,"ปรับปรุง")/B15)*100</f>
        <v>0</v>
      </c>
      <c r="K15" s="25">
        <f>(COUNTIF(thai!CX6:CX20,"พอใช้")/B15)*100</f>
        <v>0</v>
      </c>
      <c r="L15" s="25">
        <f>(COUNTIF(thai!CX6:CX20,"ดี")/B15)*100</f>
        <v>0</v>
      </c>
      <c r="M15" s="25">
        <f>(COUNTIF(thai!CX6:CX20,"ดีมาก")/B15)*100</f>
        <v>0</v>
      </c>
    </row>
    <row r="16" spans="1:13" ht="27" customHeight="1" x14ac:dyDescent="0.2">
      <c r="A16" s="26" t="s">
        <v>40</v>
      </c>
      <c r="B16" s="27">
        <v>15</v>
      </c>
      <c r="C16" s="27">
        <v>22</v>
      </c>
      <c r="D16" s="44">
        <f>MIN(thai!CW6:CW20)</f>
        <v>0</v>
      </c>
      <c r="E16" s="44">
        <f>MAX(thai!CW6:CW20)</f>
        <v>0</v>
      </c>
      <c r="F16" s="45" t="e">
        <f>AVERAGE(thai!CW6:CW20)</f>
        <v>#DIV/0!</v>
      </c>
      <c r="G16" s="45" t="e">
        <f>_xlfn.STDEV.P(thai!CW6:CW20)</f>
        <v>#DIV/0!</v>
      </c>
      <c r="H16" s="29" t="e">
        <f t="shared" si="0"/>
        <v>#DIV/0!</v>
      </c>
      <c r="I16" s="29" t="e">
        <f t="shared" si="1"/>
        <v>#DIV/0!</v>
      </c>
      <c r="J16" s="29"/>
      <c r="K16" s="29"/>
      <c r="L16" s="29"/>
      <c r="M16" s="29"/>
    </row>
    <row r="17" spans="1:13" ht="25.5" customHeight="1" x14ac:dyDescent="0.2">
      <c r="A17" s="22" t="s">
        <v>41</v>
      </c>
      <c r="B17" s="23">
        <v>15</v>
      </c>
      <c r="C17" s="23">
        <v>10</v>
      </c>
      <c r="D17" s="24">
        <f>MIN(thai!CY6:CY20)</f>
        <v>0</v>
      </c>
      <c r="E17" s="24">
        <f>MAX(thai!CY6:CY20)</f>
        <v>0</v>
      </c>
      <c r="F17" s="25" t="e">
        <f>AVERAGE(thai!CY6:CY20)</f>
        <v>#DIV/0!</v>
      </c>
      <c r="G17" s="25" t="e">
        <f>_xlfn.STDEV.P(thai!CY6:CY20)</f>
        <v>#DIV/0!</v>
      </c>
      <c r="H17" s="25" t="e">
        <f t="shared" ref="H17:H18" si="2">(F17/C17)*100</f>
        <v>#DIV/0!</v>
      </c>
      <c r="I17" s="25" t="e">
        <f t="shared" ref="I17:I18" si="3">(G17/F17)*100</f>
        <v>#DIV/0!</v>
      </c>
      <c r="J17" s="25">
        <f>(COUNTIF(thai!CZ6:CZ20,"ปรับปรุง")/B17)*100</f>
        <v>0</v>
      </c>
      <c r="K17" s="25">
        <f>(COUNTIF(thai!CZ6:CZ20,"พอใช้")/B17)*100</f>
        <v>0</v>
      </c>
      <c r="L17" s="25">
        <f>(COUNTIF(thai!CZ6:CZ20,"ดี")/B17)*100</f>
        <v>0</v>
      </c>
      <c r="M17" s="25">
        <f>(COUNTIF(thai!CZ6:CZ20,"ดีมาก")/B17)*100</f>
        <v>0</v>
      </c>
    </row>
    <row r="18" spans="1:13" ht="25.5" customHeight="1" x14ac:dyDescent="0.2">
      <c r="A18" s="26" t="s">
        <v>42</v>
      </c>
      <c r="B18" s="27">
        <v>15</v>
      </c>
      <c r="C18" s="27">
        <v>10</v>
      </c>
      <c r="D18" s="44">
        <f>MIN(thai!CY6:CY20)</f>
        <v>0</v>
      </c>
      <c r="E18" s="44">
        <f>MAX(thai!CY6:CY20)</f>
        <v>0</v>
      </c>
      <c r="F18" s="45" t="e">
        <f>AVERAGE(thai!CY6:CY20)</f>
        <v>#DIV/0!</v>
      </c>
      <c r="G18" s="45" t="e">
        <f>_xlfn.STDEV.P(thai!CY6:CY20)</f>
        <v>#DIV/0!</v>
      </c>
      <c r="H18" s="29" t="e">
        <f t="shared" si="2"/>
        <v>#DIV/0!</v>
      </c>
      <c r="I18" s="29" t="e">
        <f t="shared" si="3"/>
        <v>#DIV/0!</v>
      </c>
      <c r="J18" s="29"/>
      <c r="K18" s="29"/>
      <c r="L18" s="29"/>
      <c r="M18" s="29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61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thai</vt:lpstr>
      <vt:lpstr>รายงานไทย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2017-11-22T18:49:41Z</cp:lastPrinted>
  <dcterms:created xsi:type="dcterms:W3CDTF">2017-10-27T03:40:44Z</dcterms:created>
  <dcterms:modified xsi:type="dcterms:W3CDTF">2017-12-27T03:21:50Z</dcterms:modified>
</cp:coreProperties>
</file>