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urakarn\Desktop\"/>
    </mc:Choice>
  </mc:AlternateContent>
  <bookViews>
    <workbookView xWindow="0" yWindow="0" windowWidth="17970" windowHeight="5985"/>
  </bookViews>
  <sheets>
    <sheet name="thai" sheetId="1" r:id="rId1"/>
    <sheet name="รายงานไทย" sheetId="7" r:id="rId2"/>
  </sheets>
  <calcPr calcId="162913"/>
</workbook>
</file>

<file path=xl/calcChain.xml><?xml version="1.0" encoding="utf-8"?>
<calcChain xmlns="http://schemas.openxmlformats.org/spreadsheetml/2006/main">
  <c r="BZ5" i="1" l="1"/>
  <c r="CY5" i="1" l="1"/>
  <c r="CX5" i="1"/>
  <c r="CW5" i="1"/>
  <c r="CV5" i="1"/>
  <c r="CU5" i="1" l="1"/>
  <c r="CQ5" i="1"/>
  <c r="CP5" i="1"/>
  <c r="CO5" i="1"/>
  <c r="CM5" i="1"/>
  <c r="CL5" i="1"/>
  <c r="CJ5" i="1"/>
  <c r="CI5" i="1"/>
  <c r="CH5" i="1"/>
  <c r="CF5" i="1"/>
  <c r="CD5" i="1"/>
  <c r="CC5" i="1"/>
  <c r="CA5" i="1"/>
  <c r="BY5" i="1"/>
  <c r="BX5" i="1"/>
  <c r="BW5" i="1"/>
  <c r="BV5" i="1"/>
  <c r="BU5" i="1"/>
  <c r="BT5" i="1"/>
  <c r="BS5" i="1"/>
  <c r="BR5" i="1"/>
  <c r="BQ5" i="1"/>
  <c r="BP5" i="1"/>
  <c r="BN5" i="1"/>
  <c r="BM5" i="1"/>
  <c r="BL5" i="1"/>
  <c r="BK5" i="1"/>
  <c r="BJ5" i="1"/>
  <c r="BI5" i="1"/>
  <c r="BH5" i="1"/>
  <c r="BG5" i="1"/>
  <c r="BF5" i="1"/>
  <c r="BE5" i="1"/>
  <c r="CT5" i="1"/>
  <c r="CS5" i="1"/>
  <c r="CR5" i="1"/>
  <c r="CN5" i="1"/>
  <c r="CK5" i="1"/>
  <c r="CG5" i="1"/>
  <c r="CE5" i="1"/>
  <c r="CB5" i="1"/>
  <c r="BO5" i="1"/>
  <c r="F13" i="7" l="1"/>
  <c r="M11" i="7"/>
  <c r="G13" i="7"/>
  <c r="G14" i="7"/>
  <c r="J11" i="7" l="1"/>
  <c r="K11" i="7"/>
  <c r="L11" i="7"/>
  <c r="F12" i="7"/>
  <c r="F11" i="7"/>
  <c r="DK5" i="1"/>
  <c r="DL5" i="1" s="1"/>
  <c r="DI5" i="1"/>
  <c r="DJ5" i="1" s="1"/>
  <c r="DG5" i="1"/>
  <c r="DH5" i="1" s="1"/>
  <c r="DB5" i="1"/>
  <c r="DC5" i="1" s="1"/>
  <c r="DA5" i="1"/>
  <c r="CZ5" i="1"/>
  <c r="DE5" i="1" s="1"/>
  <c r="DF5" i="1" s="1"/>
  <c r="DM5" i="1" l="1"/>
  <c r="DD5" i="1"/>
  <c r="F18" i="7"/>
  <c r="E18" i="7"/>
  <c r="D18" i="7"/>
  <c r="M17" i="7"/>
  <c r="L17" i="7"/>
  <c r="K17" i="7"/>
  <c r="J17" i="7"/>
  <c r="F17" i="7"/>
  <c r="E17" i="7"/>
  <c r="D17" i="7"/>
  <c r="F16" i="7"/>
  <c r="E16" i="7"/>
  <c r="D16" i="7"/>
  <c r="M15" i="7"/>
  <c r="L15" i="7"/>
  <c r="K15" i="7"/>
  <c r="J15" i="7"/>
  <c r="F15" i="7"/>
  <c r="E15" i="7"/>
  <c r="D15" i="7"/>
  <c r="F14" i="7"/>
  <c r="E14" i="7"/>
  <c r="D14" i="7"/>
  <c r="M13" i="7"/>
  <c r="L13" i="7"/>
  <c r="K13" i="7"/>
  <c r="J13" i="7"/>
  <c r="E13" i="7"/>
  <c r="D13" i="7"/>
  <c r="E12" i="7"/>
  <c r="D12" i="7"/>
  <c r="E11" i="7"/>
  <c r="D11" i="7"/>
  <c r="M9" i="7"/>
  <c r="L9" i="7"/>
  <c r="K9" i="7"/>
  <c r="J9" i="7"/>
  <c r="F9" i="7"/>
  <c r="E9" i="7"/>
  <c r="D9" i="7"/>
  <c r="G12" i="7"/>
  <c r="G9" i="7"/>
  <c r="G18" i="7"/>
  <c r="G17" i="7"/>
  <c r="G16" i="7"/>
  <c r="G15" i="7"/>
  <c r="G11" i="7"/>
  <c r="I18" i="7" l="1"/>
  <c r="H18" i="7"/>
  <c r="H17" i="7"/>
  <c r="I17" i="7" l="1"/>
  <c r="DN5" i="1" l="1"/>
  <c r="H16" i="7"/>
  <c r="H14" i="7"/>
  <c r="H15" i="7"/>
  <c r="H13" i="7"/>
  <c r="H12" i="7"/>
  <c r="H11" i="7"/>
  <c r="F10" i="7"/>
  <c r="H10" i="7" s="1"/>
  <c r="E10" i="7"/>
  <c r="D10" i="7"/>
  <c r="H9" i="7"/>
  <c r="J8" i="7"/>
  <c r="K8" i="7"/>
  <c r="L8" i="7"/>
  <c r="M8" i="7"/>
  <c r="F8" i="7"/>
  <c r="H8" i="7" s="1"/>
  <c r="E8" i="7"/>
  <c r="G10" i="7"/>
  <c r="G8" i="7"/>
  <c r="I15" i="7" l="1"/>
  <c r="I13" i="7"/>
  <c r="I9" i="7"/>
  <c r="I11" i="7"/>
  <c r="I10" i="7"/>
  <c r="I14" i="7"/>
  <c r="I8" i="7"/>
  <c r="I12" i="7"/>
  <c r="I16" i="7"/>
  <c r="D8" i="7" l="1"/>
</calcChain>
</file>

<file path=xl/sharedStrings.xml><?xml version="1.0" encoding="utf-8"?>
<sst xmlns="http://schemas.openxmlformats.org/spreadsheetml/2006/main" count="54" uniqueCount="49">
  <si>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</si>
  <si>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</si>
  <si>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</si>
  <si>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</si>
  <si>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</si>
  <si>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</si>
  <si>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</si>
  <si>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</si>
  <si>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</si>
  <si>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</si>
  <si>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</si>
  <si>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</si>
  <si>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</si>
  <si>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</si>
  <si>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</si>
  <si>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</si>
  <si>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</si>
  <si>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</si>
  <si>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</si>
  <si>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</si>
  <si>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</si>
  <si>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</si>
  <si>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</si>
  <si>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</si>
  <si>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</si>
  <si>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</si>
  <si>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</si>
  <si>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</si>
  <si>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</si>
  <si>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</si>
  <si>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</si>
  <si>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</si>
  <si>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</si>
  <si>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</si>
  <si>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</si>
  <si>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</si>
  <si>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</si>
  <si>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</si>
  <si>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</si>
  <si>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</si>
  <si>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</si>
  <si>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</si>
  <si>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</si>
  <si>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</si>
  <si>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</si>
  <si>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</si>
  <si>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สาระที่ 4 หลักการใช้ภาษาไทย</t>
  </si>
  <si>
    <t>สำนักงานเขตพื้นที่การศึกษา.....................................................................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</si>
  <si>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กลุ่มสาระการเรียนรู้ภาษาไทย ระดับชั้นมัธยมศึกษาปีที่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</si>
</sst>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09]#,##0;\-#,##0"/>
    <numFmt numFmtId="188" formatCode="[$-10409]#,##0.00;\-#,##0.00"/>
  </numFmts>
  <fonts count="11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87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0" xfId="0" applyFont="1"/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0"/>
  <sheetViews>
    <sheetView tabSelected="1" zoomScale="130" zoomScaleNormal="130" workbookViewId="0">
      <selection activeCell="A6" sqref="A6"/>
    </sheetView>
  </sheetViews>
  <sheetFormatPr defaultColWidth="9.125" defaultRowHeight="16.5" x14ac:dyDescent="0.3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76" width="4.875" style="12" customWidth="1"/>
    <col min="77" max="106" width="4.875" style="1" customWidth="1"/>
    <col min="107" max="109" width="6.875" style="1" customWidth="1"/>
    <col min="110" max="117" width="7" style="1" customWidth="1"/>
    <col min="118" max="16384" width="9.125" style="1"/>
  </cols>
  <sheetData>
    <row r="1" spans="1:118" ht="21" x14ac:dyDescent="0.4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5"/>
    </row>
    <row r="2" spans="1:118" ht="21" x14ac:dyDescent="0.45">
      <c r="A2" s="65" t="s">
        <v>7</v>
      </c>
      <c r="B2" s="65"/>
      <c r="C2" s="65"/>
      <c r="D2" s="65"/>
      <c r="E2" s="65"/>
      <c r="F2" s="65"/>
      <c r="G2" s="6" t="s">
        <v>8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7" t="s">
        <v>9</v>
      </c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8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</row>
    <row r="3" spans="1:118" ht="21" x14ac:dyDescent="0.45">
      <c r="A3" s="66" t="s">
        <v>0</v>
      </c>
      <c r="B3" s="60" t="s">
        <v>1</v>
      </c>
      <c r="C3" s="60" t="s">
        <v>2</v>
      </c>
      <c r="D3" s="66" t="s">
        <v>3</v>
      </c>
      <c r="E3" s="60" t="s">
        <v>4</v>
      </c>
      <c r="F3" s="60" t="s">
        <v>5</v>
      </c>
      <c r="G3" s="63" t="s">
        <v>6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10" t="s">
        <v>14</v>
      </c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6"/>
      <c r="DC3" s="57" t="s">
        <v>13</v>
      </c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9"/>
    </row>
    <row r="4" spans="1:118" ht="21" x14ac:dyDescent="0.45">
      <c r="A4" s="67"/>
      <c r="B4" s="61"/>
      <c r="C4" s="61"/>
      <c r="D4" s="67"/>
      <c r="E4" s="61"/>
      <c r="F4" s="61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</v>
      </c>
      <c r="AL4" s="9">
        <v>32.1</v>
      </c>
      <c r="AM4" s="9">
        <v>32.200000000000003</v>
      </c>
      <c r="AN4" s="9">
        <v>32.299999999999997</v>
      </c>
      <c r="AO4" s="9">
        <v>32.4</v>
      </c>
      <c r="AP4" s="9">
        <v>32.5</v>
      </c>
      <c r="AQ4" s="9">
        <v>33</v>
      </c>
      <c r="AR4" s="9">
        <v>34</v>
      </c>
      <c r="AS4" s="9">
        <v>35.1</v>
      </c>
      <c r="AT4" s="9">
        <v>35.200000000000003</v>
      </c>
      <c r="AU4" s="9">
        <v>35.299999999999997</v>
      </c>
      <c r="AV4" s="9">
        <v>35.4</v>
      </c>
      <c r="AW4" s="9">
        <v>35.5</v>
      </c>
      <c r="AX4" s="9">
        <v>36.1</v>
      </c>
      <c r="AY4" s="9">
        <v>36.200000000000003</v>
      </c>
      <c r="AZ4" s="9">
        <v>37.1</v>
      </c>
      <c r="BA4" s="9">
        <v>37.200000000000003</v>
      </c>
      <c r="BB4" s="9">
        <v>38</v>
      </c>
      <c r="BC4" s="9">
        <v>39</v>
      </c>
      <c r="BD4" s="9">
        <v>40</v>
      </c>
      <c r="BE4" s="3">
        <v>1</v>
      </c>
      <c r="BF4" s="3">
        <v>2</v>
      </c>
      <c r="BG4" s="3">
        <v>3</v>
      </c>
      <c r="BH4" s="3">
        <v>4</v>
      </c>
      <c r="BI4" s="3">
        <v>5</v>
      </c>
      <c r="BJ4" s="3">
        <v>6</v>
      </c>
      <c r="BK4" s="3">
        <v>7</v>
      </c>
      <c r="BL4" s="3">
        <v>8</v>
      </c>
      <c r="BM4" s="3">
        <v>9</v>
      </c>
      <c r="BN4" s="3">
        <v>10</v>
      </c>
      <c r="BO4" s="3">
        <v>11</v>
      </c>
      <c r="BP4" s="3">
        <v>12</v>
      </c>
      <c r="BQ4" s="3">
        <v>13</v>
      </c>
      <c r="BR4" s="3">
        <v>14</v>
      </c>
      <c r="BS4" s="3">
        <v>15</v>
      </c>
      <c r="BT4" s="3">
        <v>16</v>
      </c>
      <c r="BU4" s="3">
        <v>17</v>
      </c>
      <c r="BV4" s="3">
        <v>18</v>
      </c>
      <c r="BW4" s="3">
        <v>19</v>
      </c>
      <c r="BX4" s="3">
        <v>20</v>
      </c>
      <c r="BY4" s="3">
        <v>21</v>
      </c>
      <c r="BZ4" s="3">
        <v>22</v>
      </c>
      <c r="CA4" s="3">
        <v>23</v>
      </c>
      <c r="CB4" s="3">
        <v>24</v>
      </c>
      <c r="CC4" s="3">
        <v>25</v>
      </c>
      <c r="CD4" s="3">
        <v>26</v>
      </c>
      <c r="CE4" s="3">
        <v>27</v>
      </c>
      <c r="CF4" s="3">
        <v>28</v>
      </c>
      <c r="CG4" s="3">
        <v>29</v>
      </c>
      <c r="CH4" s="3">
        <v>30</v>
      </c>
      <c r="CI4" s="3">
        <v>31</v>
      </c>
      <c r="CJ4" s="3">
        <v>32.1</v>
      </c>
      <c r="CK4" s="3">
        <v>32.200000000000003</v>
      </c>
      <c r="CL4" s="3">
        <v>32.299999999999997</v>
      </c>
      <c r="CM4" s="3">
        <v>32.4</v>
      </c>
      <c r="CN4" s="3">
        <v>32.5</v>
      </c>
      <c r="CO4" s="3">
        <v>33</v>
      </c>
      <c r="CP4" s="3">
        <v>34</v>
      </c>
      <c r="CQ4" s="3">
        <v>35.1</v>
      </c>
      <c r="CR4" s="3">
        <v>35.200000000000003</v>
      </c>
      <c r="CS4" s="3">
        <v>35.299999999999997</v>
      </c>
      <c r="CT4" s="3">
        <v>35.4</v>
      </c>
      <c r="CU4" s="3">
        <v>35.5</v>
      </c>
      <c r="CV4" s="3">
        <v>36.1</v>
      </c>
      <c r="CW4" s="3">
        <v>36.200000000000003</v>
      </c>
      <c r="CX4" s="3">
        <v>37.1</v>
      </c>
      <c r="CY4" s="3">
        <v>37.200000000000003</v>
      </c>
      <c r="CZ4" s="3">
        <v>38</v>
      </c>
      <c r="DA4" s="3">
        <v>39</v>
      </c>
      <c r="DB4" s="3">
        <v>40</v>
      </c>
      <c r="DC4" s="14" t="s">
        <v>42</v>
      </c>
      <c r="DD4" s="18" t="s">
        <v>11</v>
      </c>
      <c r="DE4" s="18" t="s">
        <v>43</v>
      </c>
      <c r="DF4" s="18" t="s">
        <v>11</v>
      </c>
      <c r="DG4" s="18" t="s">
        <v>12</v>
      </c>
      <c r="DH4" s="18" t="s">
        <v>11</v>
      </c>
      <c r="DI4" s="18" t="s">
        <v>44</v>
      </c>
      <c r="DJ4" s="18" t="s">
        <v>11</v>
      </c>
      <c r="DK4" s="18" t="s">
        <v>45</v>
      </c>
      <c r="DL4" s="18" t="s">
        <v>11</v>
      </c>
      <c r="DM4" s="18" t="s">
        <v>10</v>
      </c>
      <c r="DN4" s="18" t="s">
        <v>11</v>
      </c>
    </row>
    <row r="5" spans="1:118" ht="23.25" x14ac:dyDescent="0.5">
      <c r="A5" s="67"/>
      <c r="B5" s="61"/>
      <c r="C5" s="61"/>
      <c r="D5" s="67"/>
      <c r="E5" s="61"/>
      <c r="F5" s="61"/>
      <c r="G5" s="35">
        <v>3</v>
      </c>
      <c r="H5" s="35">
        <v>3</v>
      </c>
      <c r="I5" s="35">
        <v>3</v>
      </c>
      <c r="J5" s="35">
        <v>2</v>
      </c>
      <c r="K5" s="35">
        <v>3</v>
      </c>
      <c r="L5" s="35">
        <v>4</v>
      </c>
      <c r="M5" s="35">
        <v>2</v>
      </c>
      <c r="N5" s="35">
        <v>3</v>
      </c>
      <c r="O5" s="35">
        <v>3</v>
      </c>
      <c r="P5" s="35">
        <v>4</v>
      </c>
      <c r="Q5" s="35">
        <v>1</v>
      </c>
      <c r="R5" s="35">
        <v>3</v>
      </c>
      <c r="S5" s="35">
        <v>4</v>
      </c>
      <c r="T5" s="35">
        <v>2</v>
      </c>
      <c r="U5" s="35">
        <v>2</v>
      </c>
      <c r="V5" s="35">
        <v>4</v>
      </c>
      <c r="W5" s="35">
        <v>2</v>
      </c>
      <c r="X5" s="35">
        <v>4</v>
      </c>
      <c r="Y5" s="35">
        <v>2</v>
      </c>
      <c r="Z5" s="35">
        <v>3</v>
      </c>
      <c r="AA5" s="35">
        <v>3</v>
      </c>
      <c r="AB5" s="35">
        <v>3</v>
      </c>
      <c r="AC5" s="35">
        <v>4</v>
      </c>
      <c r="AD5" s="35">
        <v>1</v>
      </c>
      <c r="AE5" s="35">
        <v>3</v>
      </c>
      <c r="AF5" s="35">
        <v>4</v>
      </c>
      <c r="AG5" s="35">
        <v>1</v>
      </c>
      <c r="AH5" s="35">
        <v>2</v>
      </c>
      <c r="AI5" s="35">
        <v>1</v>
      </c>
      <c r="AJ5" s="35">
        <v>3</v>
      </c>
      <c r="AK5" s="35">
        <v>4</v>
      </c>
      <c r="AL5" s="36">
        <v>2</v>
      </c>
      <c r="AM5" s="36">
        <v>1</v>
      </c>
      <c r="AN5" s="36">
        <v>2</v>
      </c>
      <c r="AO5" s="36">
        <v>2</v>
      </c>
      <c r="AP5" s="36">
        <v>1</v>
      </c>
      <c r="AQ5" s="35">
        <v>4</v>
      </c>
      <c r="AR5" s="35">
        <v>4</v>
      </c>
      <c r="AS5" s="36">
        <v>2</v>
      </c>
      <c r="AT5" s="36">
        <v>1</v>
      </c>
      <c r="AU5" s="36">
        <v>1</v>
      </c>
      <c r="AV5" s="36">
        <v>1</v>
      </c>
      <c r="AW5" s="36">
        <v>2</v>
      </c>
      <c r="AX5" s="43">
        <v>2</v>
      </c>
      <c r="AY5" s="43">
        <v>5</v>
      </c>
      <c r="AZ5" s="43">
        <v>1</v>
      </c>
      <c r="BA5" s="43">
        <v>4</v>
      </c>
      <c r="BB5" s="37">
        <v>5</v>
      </c>
      <c r="BC5" s="37">
        <v>5</v>
      </c>
      <c r="BD5" s="38">
        <v>6</v>
      </c>
      <c r="BE5" s="39">
        <f>IF(G5=3,2,0)</f>
        <v>2</v>
      </c>
      <c r="BF5" s="39">
        <f>IF(H5=3,2,0)</f>
        <v>2</v>
      </c>
      <c r="BG5" s="39">
        <f>IF(I5=3,2,0)</f>
        <v>2</v>
      </c>
      <c r="BH5" s="39">
        <f>IF(J5=2,2,0)</f>
        <v>2</v>
      </c>
      <c r="BI5" s="39">
        <f>IF(K5=3,2,0)</f>
        <v>2</v>
      </c>
      <c r="BJ5" s="39">
        <f>IF(L5=4,2,0)</f>
        <v>2</v>
      </c>
      <c r="BK5" s="39">
        <f>IF(M5=2,2,0)</f>
        <v>2</v>
      </c>
      <c r="BL5" s="39">
        <f>IF(N5=3,2,0)</f>
        <v>2</v>
      </c>
      <c r="BM5" s="39">
        <f>IF(O5=3,2,0)</f>
        <v>2</v>
      </c>
      <c r="BN5" s="39">
        <f>IF(P5=4,2,0)</f>
        <v>2</v>
      </c>
      <c r="BO5" s="39">
        <f t="shared" ref="BO5:CG5" si="0">IF(Q5=1,2,0)</f>
        <v>2</v>
      </c>
      <c r="BP5" s="39">
        <f>IF(R5=3,2,0)</f>
        <v>2</v>
      </c>
      <c r="BQ5" s="39">
        <f>IF(S5=4,2,0)</f>
        <v>2</v>
      </c>
      <c r="BR5" s="39">
        <f>IF(T5=2,2,0)</f>
        <v>2</v>
      </c>
      <c r="BS5" s="39">
        <f>IF(U5=2,2,0)</f>
        <v>2</v>
      </c>
      <c r="BT5" s="39">
        <f>IF(V5=4,2,0)</f>
        <v>2</v>
      </c>
      <c r="BU5" s="39">
        <f>IF(W5=2,2,0)</f>
        <v>2</v>
      </c>
      <c r="BV5" s="39">
        <f>IF(X5=4,2,0)</f>
        <v>2</v>
      </c>
      <c r="BW5" s="39">
        <f>IF(Y5=2,2,0)</f>
        <v>2</v>
      </c>
      <c r="BX5" s="39">
        <f>IF(Z5=3,2,0)</f>
        <v>2</v>
      </c>
      <c r="BY5" s="39">
        <f>IF(AA5=3,2,0)</f>
        <v>2</v>
      </c>
      <c r="BZ5" s="39">
        <f>IF(AB5=3,2,0)</f>
        <v>2</v>
      </c>
      <c r="CA5" s="39">
        <f>IF(AC5=4,2,0)</f>
        <v>2</v>
      </c>
      <c r="CB5" s="39">
        <f t="shared" si="0"/>
        <v>2</v>
      </c>
      <c r="CC5" s="39">
        <f>IF(AE5=3,2,0)</f>
        <v>2</v>
      </c>
      <c r="CD5" s="39">
        <f>IF(AF5=4,2,0)</f>
        <v>2</v>
      </c>
      <c r="CE5" s="39">
        <f t="shared" si="0"/>
        <v>2</v>
      </c>
      <c r="CF5" s="39">
        <f>IF(AH5=2,2,0)</f>
        <v>2</v>
      </c>
      <c r="CG5" s="39">
        <f t="shared" si="0"/>
        <v>2</v>
      </c>
      <c r="CH5" s="39">
        <f>IF(AJ5=3,2,0)</f>
        <v>2</v>
      </c>
      <c r="CI5" s="39">
        <f>IF(AK5=4,2,0)</f>
        <v>2</v>
      </c>
      <c r="CJ5" s="39">
        <f>IF(AL5=2,1,0)</f>
        <v>1</v>
      </c>
      <c r="CK5" s="39">
        <f>IF(AM5=1,1,0)</f>
        <v>1</v>
      </c>
      <c r="CL5" s="39">
        <f>IF(AN5=2,1,0)</f>
        <v>1</v>
      </c>
      <c r="CM5" s="39">
        <f>IF(AO5=2,1,0)</f>
        <v>1</v>
      </c>
      <c r="CN5" s="39">
        <f t="shared" ref="CN5" si="1">IF(AP5=1,1,0)</f>
        <v>1</v>
      </c>
      <c r="CO5" s="39">
        <f>IF(AQ5=4,2,0)</f>
        <v>2</v>
      </c>
      <c r="CP5" s="39">
        <f>IF(AR5=4,2,0)</f>
        <v>2</v>
      </c>
      <c r="CQ5" s="39">
        <f>IF(AS5=2,1,0)</f>
        <v>1</v>
      </c>
      <c r="CR5" s="39">
        <f t="shared" ref="CR5:CT5" si="2">IF(AT5=1,1,0)</f>
        <v>1</v>
      </c>
      <c r="CS5" s="39">
        <f t="shared" si="2"/>
        <v>1</v>
      </c>
      <c r="CT5" s="39">
        <f t="shared" si="2"/>
        <v>1</v>
      </c>
      <c r="CU5" s="39">
        <f>IF(AW5=2,1,0)</f>
        <v>1</v>
      </c>
      <c r="CV5" s="39">
        <f>IF(OR(AX5=2,AX5=5),2,0)</f>
        <v>2</v>
      </c>
      <c r="CW5" s="39">
        <f>IF(OR(AY5=2,AY5=5),2,0)</f>
        <v>2</v>
      </c>
      <c r="CX5" s="39">
        <f>IF(OR(AZ5=1,AZ5=4),2,0)</f>
        <v>2</v>
      </c>
      <c r="CY5" s="39">
        <f>IF(OR(BA5=1,BA5=4),2,0)</f>
        <v>2</v>
      </c>
      <c r="CZ5" s="39">
        <f>BB5</f>
        <v>5</v>
      </c>
      <c r="DA5" s="39">
        <f t="shared" ref="DA5:DB5" si="3">BC5</f>
        <v>5</v>
      </c>
      <c r="DB5" s="39">
        <f t="shared" si="3"/>
        <v>6</v>
      </c>
      <c r="DC5" s="40">
        <f>BE5+BF5+BG5+BH5+BI5+BJ5+BK5+CP5+CQ5+CR5+CS5+CT5+CU5+CV5+CW5+DB5</f>
        <v>31</v>
      </c>
      <c r="DD5" s="41" t="str">
        <f>IF(DC5&lt;7.75,"ปรับปรุง",IF(DC5&lt;15.5,"พอใช้",IF(DC5&lt;23.25,"ดี",IF(DC5&gt;=23.25,"ดีมาก"))))</f>
        <v>ดีมาก</v>
      </c>
      <c r="DE5" s="44">
        <f>BL5+BM5+BN5+BO5+BP5+CZ5+DA5</f>
        <v>20</v>
      </c>
      <c r="DF5" s="41" t="str">
        <f>IF(DE5&lt;5,"ปรับปรุง",IF(DE5&lt;10,"พอใช้",IF(DE5&lt;15,"ดี",IF(DE5&gt;=15,"ดีมาก"))))</f>
        <v>ดีมาก</v>
      </c>
      <c r="DG5" s="40">
        <f>BQ5+BR5+BS5+BT5</f>
        <v>8</v>
      </c>
      <c r="DH5" s="41" t="str">
        <f>IF(DG5&lt;2,"ปรับปรุง",IF(DG5&lt;4,"พอใช้",IF(DG5&lt;6,"ดี",IF(DG5&gt;=6,"ดีมาก"))))</f>
        <v>ดีมาก</v>
      </c>
      <c r="DI5" s="40">
        <f>BU5+BV5+BW5+BX5+BY5+BZ5+CA5+CB5+CC5+CD5+CE5</f>
        <v>22</v>
      </c>
      <c r="DJ5" s="41" t="str">
        <f>IF(DI5&lt;5.5,"ปรับปรุง",IF(DI5&lt;11,"พอใช้",IF(DI5&lt;16.5,"ดี",IF(DI5&gt;=16.5,"ดีมาก"))))</f>
        <v>ดีมาก</v>
      </c>
      <c r="DK5" s="40">
        <f>CF5+CG5+CH5+CI5+CJ5+CK5+CL5+CM5+CN5+CO5+CX5+CY5</f>
        <v>19</v>
      </c>
      <c r="DL5" s="41" t="str">
        <f>IF(DK5&lt;4.75,"ปรับปรุง",IF(DK5&lt;9.5,"พอใช้",IF(DK5&lt;14.25,"ดี",IF(DK5&gt;=14.25,"ดีมาก"))))</f>
        <v>ดีมาก</v>
      </c>
      <c r="DM5" s="45">
        <f>DC5+DE5+DG5+DI5+DK5</f>
        <v>100</v>
      </c>
      <c r="DN5" s="42" t="str">
        <f>IF(DM5&lt;25,"ปรับปรุง",IF(DM5&lt;50,"พอใช้",IF(DM5&lt;75,"ดี",IF(DM5&gt;=75,"ดีมาก"))))</f>
        <v>ดีมาก</v>
      </c>
    </row>
    <row r="6" spans="1:118" s="11" customFormat="1" ht="23.25" x14ac:dyDescent="0.5">
      <c r="A6" s="48"/>
      <c r="B6" s="49"/>
      <c r="C6" s="49"/>
      <c r="D6" s="48"/>
      <c r="E6" s="49"/>
      <c r="F6" s="5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1"/>
      <c r="DD6" s="53"/>
      <c r="DE6" s="54"/>
      <c r="DF6" s="53"/>
      <c r="DG6" s="51"/>
      <c r="DH6" s="53"/>
      <c r="DI6" s="51"/>
      <c r="DJ6" s="53"/>
      <c r="DK6" s="51"/>
      <c r="DL6" s="53"/>
      <c r="DM6" s="55"/>
      <c r="DN6" s="56"/>
    </row>
    <row r="7" spans="1:118" ht="23.25" x14ac:dyDescent="0.5">
      <c r="A7" s="48"/>
      <c r="B7" s="49"/>
      <c r="C7" s="49"/>
      <c r="D7" s="48"/>
      <c r="E7" s="49"/>
      <c r="F7" s="50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1"/>
      <c r="DD7" s="53"/>
      <c r="DE7" s="54"/>
      <c r="DF7" s="53"/>
      <c r="DG7" s="51"/>
      <c r="DH7" s="53"/>
      <c r="DI7" s="51"/>
      <c r="DJ7" s="53"/>
      <c r="DK7" s="51"/>
      <c r="DL7" s="53"/>
      <c r="DM7" s="55"/>
      <c r="DN7" s="56"/>
    </row>
    <row r="8" spans="1:118" ht="23.25" x14ac:dyDescent="0.5">
      <c r="A8" s="48"/>
      <c r="B8" s="49"/>
      <c r="C8" s="49"/>
      <c r="D8" s="48"/>
      <c r="E8" s="49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1"/>
      <c r="DD8" s="53"/>
      <c r="DE8" s="54"/>
      <c r="DF8" s="53"/>
      <c r="DG8" s="51"/>
      <c r="DH8" s="53"/>
      <c r="DI8" s="51"/>
      <c r="DJ8" s="53"/>
      <c r="DK8" s="51"/>
      <c r="DL8" s="53"/>
      <c r="DM8" s="55"/>
      <c r="DN8" s="56"/>
    </row>
    <row r="9" spans="1:118" ht="23.25" x14ac:dyDescent="0.5">
      <c r="A9" s="48"/>
      <c r="B9" s="49"/>
      <c r="C9" s="49"/>
      <c r="D9" s="48"/>
      <c r="E9" s="49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1"/>
      <c r="DD9" s="53"/>
      <c r="DE9" s="54"/>
      <c r="DF9" s="53"/>
      <c r="DG9" s="51"/>
      <c r="DH9" s="53"/>
      <c r="DI9" s="51"/>
      <c r="DJ9" s="53"/>
      <c r="DK9" s="51"/>
      <c r="DL9" s="53"/>
      <c r="DM9" s="55"/>
      <c r="DN9" s="56"/>
    </row>
    <row r="10" spans="1:118" ht="23.25" x14ac:dyDescent="0.5">
      <c r="A10" s="48"/>
      <c r="B10" s="49"/>
      <c r="C10" s="49"/>
      <c r="D10" s="48"/>
      <c r="E10" s="49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1"/>
      <c r="DD10" s="53"/>
      <c r="DE10" s="54"/>
      <c r="DF10" s="53"/>
      <c r="DG10" s="51"/>
      <c r="DH10" s="53"/>
      <c r="DI10" s="51"/>
      <c r="DJ10" s="53"/>
      <c r="DK10" s="51"/>
      <c r="DL10" s="53"/>
      <c r="DM10" s="55"/>
      <c r="DN10" s="56"/>
    </row>
    <row r="11" spans="1:118" ht="23.25" x14ac:dyDescent="0.5">
      <c r="A11" s="48"/>
      <c r="B11" s="49"/>
      <c r="C11" s="49"/>
      <c r="D11" s="48"/>
      <c r="E11" s="49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1"/>
      <c r="DD11" s="53"/>
      <c r="DE11" s="54"/>
      <c r="DF11" s="53"/>
      <c r="DG11" s="51"/>
      <c r="DH11" s="53"/>
      <c r="DI11" s="51"/>
      <c r="DJ11" s="53"/>
      <c r="DK11" s="51"/>
      <c r="DL11" s="53"/>
      <c r="DM11" s="55"/>
      <c r="DN11" s="56"/>
    </row>
    <row r="12" spans="1:118" ht="23.25" x14ac:dyDescent="0.5">
      <c r="A12" s="48"/>
      <c r="B12" s="49"/>
      <c r="C12" s="49"/>
      <c r="D12" s="48"/>
      <c r="E12" s="49"/>
      <c r="F12" s="50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1"/>
      <c r="DD12" s="53"/>
      <c r="DE12" s="54"/>
      <c r="DF12" s="53"/>
      <c r="DG12" s="51"/>
      <c r="DH12" s="53"/>
      <c r="DI12" s="51"/>
      <c r="DJ12" s="53"/>
      <c r="DK12" s="51"/>
      <c r="DL12" s="53"/>
      <c r="DM12" s="55"/>
      <c r="DN12" s="56"/>
    </row>
    <row r="13" spans="1:118" ht="23.25" x14ac:dyDescent="0.5">
      <c r="A13" s="48"/>
      <c r="B13" s="49"/>
      <c r="C13" s="49"/>
      <c r="D13" s="48"/>
      <c r="E13" s="49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1"/>
      <c r="DD13" s="53"/>
      <c r="DE13" s="54"/>
      <c r="DF13" s="53"/>
      <c r="DG13" s="51"/>
      <c r="DH13" s="53"/>
      <c r="DI13" s="51"/>
      <c r="DJ13" s="53"/>
      <c r="DK13" s="51"/>
      <c r="DL13" s="53"/>
      <c r="DM13" s="55"/>
      <c r="DN13" s="56"/>
    </row>
    <row r="14" spans="1:118" ht="23.25" x14ac:dyDescent="0.5">
      <c r="A14" s="48"/>
      <c r="B14" s="49"/>
      <c r="C14" s="49"/>
      <c r="D14" s="48"/>
      <c r="E14" s="49"/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1"/>
      <c r="DD14" s="53"/>
      <c r="DE14" s="54"/>
      <c r="DF14" s="53"/>
      <c r="DG14" s="51"/>
      <c r="DH14" s="53"/>
      <c r="DI14" s="51"/>
      <c r="DJ14" s="53"/>
      <c r="DK14" s="51"/>
      <c r="DL14" s="53"/>
      <c r="DM14" s="55"/>
      <c r="DN14" s="56"/>
    </row>
    <row r="15" spans="1:118" ht="23.25" x14ac:dyDescent="0.5">
      <c r="A15" s="48"/>
      <c r="B15" s="49"/>
      <c r="C15" s="49"/>
      <c r="D15" s="48"/>
      <c r="E15" s="49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1"/>
      <c r="DD15" s="53"/>
      <c r="DE15" s="54"/>
      <c r="DF15" s="53"/>
      <c r="DG15" s="51"/>
      <c r="DH15" s="53"/>
      <c r="DI15" s="51"/>
      <c r="DJ15" s="53"/>
      <c r="DK15" s="51"/>
      <c r="DL15" s="53"/>
      <c r="DM15" s="55"/>
      <c r="DN15" s="56"/>
    </row>
    <row r="16" spans="1:118" ht="23.25" x14ac:dyDescent="0.5">
      <c r="A16" s="48"/>
      <c r="B16" s="49"/>
      <c r="C16" s="49"/>
      <c r="D16" s="48"/>
      <c r="E16" s="49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1"/>
      <c r="DD16" s="53"/>
      <c r="DE16" s="54"/>
      <c r="DF16" s="53"/>
      <c r="DG16" s="51"/>
      <c r="DH16" s="53"/>
      <c r="DI16" s="51"/>
      <c r="DJ16" s="53"/>
      <c r="DK16" s="51"/>
      <c r="DL16" s="53"/>
      <c r="DM16" s="55"/>
      <c r="DN16" s="56"/>
    </row>
    <row r="17" spans="1:118" ht="23.25" x14ac:dyDescent="0.5">
      <c r="A17" s="48"/>
      <c r="B17" s="49"/>
      <c r="C17" s="49"/>
      <c r="D17" s="48"/>
      <c r="E17" s="49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1"/>
      <c r="DD17" s="53"/>
      <c r="DE17" s="54"/>
      <c r="DF17" s="53"/>
      <c r="DG17" s="51"/>
      <c r="DH17" s="53"/>
      <c r="DI17" s="51"/>
      <c r="DJ17" s="53"/>
      <c r="DK17" s="51"/>
      <c r="DL17" s="53"/>
      <c r="DM17" s="55"/>
      <c r="DN17" s="56"/>
    </row>
    <row r="18" spans="1:118" ht="23.25" x14ac:dyDescent="0.5">
      <c r="A18" s="48"/>
      <c r="B18" s="49"/>
      <c r="C18" s="49"/>
      <c r="D18" s="48"/>
      <c r="E18" s="49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1"/>
      <c r="DD18" s="53"/>
      <c r="DE18" s="54"/>
      <c r="DF18" s="53"/>
      <c r="DG18" s="51"/>
      <c r="DH18" s="53"/>
      <c r="DI18" s="51"/>
      <c r="DJ18" s="53"/>
      <c r="DK18" s="51"/>
      <c r="DL18" s="53"/>
      <c r="DM18" s="55"/>
      <c r="DN18" s="56"/>
    </row>
    <row r="19" spans="1:118" ht="23.25" x14ac:dyDescent="0.5">
      <c r="A19" s="48"/>
      <c r="B19" s="49"/>
      <c r="C19" s="49"/>
      <c r="D19" s="48"/>
      <c r="E19" s="49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1"/>
      <c r="DD19" s="53"/>
      <c r="DE19" s="54"/>
      <c r="DF19" s="53"/>
      <c r="DG19" s="51"/>
      <c r="DH19" s="53"/>
      <c r="DI19" s="51"/>
      <c r="DJ19" s="53"/>
      <c r="DK19" s="51"/>
      <c r="DL19" s="53"/>
      <c r="DM19" s="55"/>
      <c r="DN19" s="56"/>
    </row>
    <row r="20" spans="1:118" ht="23.25" x14ac:dyDescent="0.5">
      <c r="A20" s="48"/>
      <c r="B20" s="49"/>
      <c r="C20" s="49"/>
      <c r="D20" s="48"/>
      <c r="E20" s="49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1"/>
      <c r="DD20" s="53"/>
      <c r="DE20" s="54"/>
      <c r="DF20" s="53"/>
      <c r="DG20" s="51"/>
      <c r="DH20" s="53"/>
      <c r="DI20" s="51"/>
      <c r="DJ20" s="53"/>
      <c r="DK20" s="51"/>
      <c r="DL20" s="53"/>
      <c r="DM20" s="55"/>
      <c r="DN20" s="56"/>
    </row>
  </sheetData>
  <mergeCells count="10">
    <mergeCell ref="DC3:DN3"/>
    <mergeCell ref="E3:E5"/>
    <mergeCell ref="F3:F5"/>
    <mergeCell ref="A1:BD1"/>
    <mergeCell ref="G3:BD3"/>
    <mergeCell ref="A2:F2"/>
    <mergeCell ref="A3:A5"/>
    <mergeCell ref="B3:B5"/>
    <mergeCell ref="C3:C5"/>
    <mergeCell ref="D3:D5"/>
  </mergeCells>
  <dataValidations count="2">
    <dataValidation type="decimal" allowBlank="1" showInputMessage="1" showErrorMessage="1" errorTitle="กรอกข้อมูลผิด" error="กรอกคะแนนผิด คิดที่เป็นไปตามเกณฑ์ คือ 0, 2.5, 5" sqref="CZ1:DA1048576">
      <formula1>0</formula1>
      <formula2>5</formula2>
    </dataValidation>
    <dataValidation type="whole" allowBlank="1" showInputMessage="1" showErrorMessage="1" errorTitle="กรอกข้อมูลผิดพลาด" error="กรอกคะแนนผิด คะแนนตามเกณฑ์ คือ 0, 3, 6" sqref="DB1:DB1048576">
      <formula1>0</formula1>
      <formula2>6</formula2>
    </dataValidation>
  </dataValidations>
  <pageMargins left="0.7" right="0.7" top="0.75" bottom="0.75" header="0.3" footer="0.3"/>
  <pageSetup paperSize="9" orientation="portrait" r:id="rId1"/>
  <ignoredErrors>
    <ignoredError sqref="DE5 DK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10" zoomScale="115" zoomScaleNormal="115" workbookViewId="0">
      <selection activeCell="D18" sqref="D18"/>
    </sheetView>
  </sheetViews>
  <sheetFormatPr defaultRowHeight="14.25" x14ac:dyDescent="0.2"/>
  <cols>
    <col min="1" max="1" width="39.12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 x14ac:dyDescent="0.6">
      <c r="A1" s="80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2" customHeight="1" x14ac:dyDescent="0.2">
      <c r="A2" s="68"/>
      <c r="B2" s="69"/>
      <c r="C2" s="69"/>
      <c r="D2" s="69"/>
      <c r="E2" s="69"/>
      <c r="F2" s="69"/>
      <c r="K2" s="69"/>
      <c r="L2" s="69"/>
      <c r="M2" s="69"/>
    </row>
    <row r="3" spans="1:13" ht="21.2" customHeight="1" x14ac:dyDescent="0.2">
      <c r="A3" s="68" t="s">
        <v>28</v>
      </c>
      <c r="B3" s="69"/>
      <c r="C3" s="69"/>
      <c r="D3" s="69"/>
      <c r="E3" s="69"/>
      <c r="F3" s="69"/>
      <c r="G3" s="70" t="s">
        <v>31</v>
      </c>
      <c r="H3" s="69"/>
      <c r="I3" s="69"/>
      <c r="J3" s="69"/>
      <c r="K3" s="69"/>
      <c r="L3" s="69"/>
      <c r="M3" s="69"/>
    </row>
    <row r="4" spans="1:13" ht="21.2" customHeight="1" x14ac:dyDescent="0.2">
      <c r="A4" s="68" t="s">
        <v>29</v>
      </c>
      <c r="B4" s="69"/>
      <c r="C4" s="69"/>
      <c r="D4" s="69"/>
      <c r="E4" s="69"/>
      <c r="F4" s="69"/>
      <c r="G4" s="70" t="s">
        <v>47</v>
      </c>
      <c r="H4" s="69"/>
      <c r="I4" s="69"/>
      <c r="J4" s="69"/>
      <c r="K4" s="69"/>
      <c r="L4" s="69"/>
      <c r="M4" s="69"/>
    </row>
    <row r="6" spans="1:13" ht="29.25" customHeight="1" x14ac:dyDescent="0.2">
      <c r="A6" s="79" t="s">
        <v>15</v>
      </c>
      <c r="B6" s="79" t="s">
        <v>16</v>
      </c>
      <c r="C6" s="79" t="s">
        <v>17</v>
      </c>
      <c r="D6" s="79" t="s">
        <v>18</v>
      </c>
      <c r="E6" s="79" t="s">
        <v>19</v>
      </c>
      <c r="F6" s="79" t="s">
        <v>20</v>
      </c>
      <c r="G6" s="71" t="s">
        <v>30</v>
      </c>
      <c r="H6" s="73" t="s">
        <v>21</v>
      </c>
      <c r="I6" s="75" t="s">
        <v>22</v>
      </c>
      <c r="J6" s="76" t="s">
        <v>23</v>
      </c>
      <c r="K6" s="77"/>
      <c r="L6" s="77"/>
      <c r="M6" s="78"/>
    </row>
    <row r="7" spans="1:13" ht="29.25" customHeight="1" x14ac:dyDescent="0.2">
      <c r="A7" s="74"/>
      <c r="B7" s="74"/>
      <c r="C7" s="74"/>
      <c r="D7" s="74"/>
      <c r="E7" s="74"/>
      <c r="F7" s="74"/>
      <c r="G7" s="72"/>
      <c r="H7" s="74"/>
      <c r="I7" s="74"/>
      <c r="J7" s="21" t="s">
        <v>24</v>
      </c>
      <c r="K7" s="22" t="s">
        <v>25</v>
      </c>
      <c r="L7" s="22" t="s">
        <v>26</v>
      </c>
      <c r="M7" s="22" t="s">
        <v>27</v>
      </c>
    </row>
    <row r="8" spans="1:13" ht="27" customHeight="1" x14ac:dyDescent="0.2">
      <c r="A8" s="31" t="s">
        <v>32</v>
      </c>
      <c r="B8" s="32">
        <v>15</v>
      </c>
      <c r="C8" s="32">
        <v>100</v>
      </c>
      <c r="D8" s="33">
        <f>MIN(thai!DM6:DM20)</f>
        <v>0</v>
      </c>
      <c r="E8" s="33">
        <f>MAX(thai!DM6:DM20)</f>
        <v>0</v>
      </c>
      <c r="F8" s="34" t="e">
        <f>AVERAGE(thai!DM6:DM20)</f>
        <v>#DIV/0!</v>
      </c>
      <c r="G8" s="34" t="e">
        <f>_xlfn.STDEV.P(thai!DM6:DM20)</f>
        <v>#DIV/0!</v>
      </c>
      <c r="H8" s="34" t="e">
        <f>(F8/C8)*100</f>
        <v>#DIV/0!</v>
      </c>
      <c r="I8" s="34" t="e">
        <f>(G8/F8)*100</f>
        <v>#DIV/0!</v>
      </c>
      <c r="J8" s="34">
        <f>(COUNTIF(thai!DN6:DN20,"ปรับปรุง")/B8)*100</f>
        <v>0</v>
      </c>
      <c r="K8" s="34">
        <f>(COUNTIF(thai!DN6:DN20,"พอใช้")/B8)*100</f>
        <v>0</v>
      </c>
      <c r="L8" s="34">
        <f>(COUNTIF(thai!DN6:DN20,"ดี")/B8)*100</f>
        <v>0</v>
      </c>
      <c r="M8" s="34">
        <f>(COUNTIF(thai!DN6:DN20,"ดีมาก")/B8)*100</f>
        <v>0</v>
      </c>
    </row>
    <row r="9" spans="1:13" s="47" customFormat="1" ht="27" customHeight="1" x14ac:dyDescent="0.2">
      <c r="A9" s="23" t="s">
        <v>33</v>
      </c>
      <c r="B9" s="24">
        <v>15</v>
      </c>
      <c r="C9" s="24">
        <v>31</v>
      </c>
      <c r="D9" s="25">
        <f>MIN(thai!DC6:DC20)</f>
        <v>0</v>
      </c>
      <c r="E9" s="25">
        <f>MAX(thai!DC6:DC20)</f>
        <v>0</v>
      </c>
      <c r="F9" s="26" t="e">
        <f>AVERAGE(thai!DC6:DC20)</f>
        <v>#DIV/0!</v>
      </c>
      <c r="G9" s="26" t="e">
        <f>_xlfn.STDEV.P(thai!DC6:DC20)</f>
        <v>#DIV/0!</v>
      </c>
      <c r="H9" s="26" t="e">
        <f t="shared" ref="H9:H16" si="0">(F9/C9)*100</f>
        <v>#DIV/0!</v>
      </c>
      <c r="I9" s="26" t="e">
        <f t="shared" ref="I9:I16" si="1">(G9/F9)*100</f>
        <v>#DIV/0!</v>
      </c>
      <c r="J9" s="26">
        <f>(COUNTIF(thai!DD6:DD20,"ปรับปรุง")/B9)*100</f>
        <v>0</v>
      </c>
      <c r="K9" s="26">
        <f>(COUNTIF(thai!DD6:DD20,"พอใช้")/B9)*100</f>
        <v>0</v>
      </c>
      <c r="L9" s="26">
        <f>(COUNTIF(thai!DD6:DD20,"ดี")/B9)*100</f>
        <v>0</v>
      </c>
      <c r="M9" s="26">
        <f>(COUNTIF(thai!DD6:DD20,"ดีมาก")/B9)*100</f>
        <v>0</v>
      </c>
    </row>
    <row r="10" spans="1:13" ht="27" customHeight="1" x14ac:dyDescent="0.2">
      <c r="A10" s="27" t="s">
        <v>34</v>
      </c>
      <c r="B10" s="28">
        <v>15</v>
      </c>
      <c r="C10" s="28">
        <v>31</v>
      </c>
      <c r="D10" s="29">
        <f>MIN(thai!DC6:DC20)</f>
        <v>0</v>
      </c>
      <c r="E10" s="29">
        <f>MAX(thai!DC6:DC20)</f>
        <v>0</v>
      </c>
      <c r="F10" s="30" t="e">
        <f>AVERAGE(thai!DC6:DC20)</f>
        <v>#DIV/0!</v>
      </c>
      <c r="G10" s="30" t="e">
        <f>_xlfn.STDEV.P(thai!DC6:DC20)</f>
        <v>#DIV/0!</v>
      </c>
      <c r="H10" s="30" t="e">
        <f t="shared" si="0"/>
        <v>#DIV/0!</v>
      </c>
      <c r="I10" s="30" t="e">
        <f t="shared" si="1"/>
        <v>#DIV/0!</v>
      </c>
      <c r="J10" s="30"/>
      <c r="K10" s="30"/>
      <c r="L10" s="30"/>
      <c r="M10" s="30"/>
    </row>
    <row r="11" spans="1:13" s="47" customFormat="1" ht="27" customHeight="1" x14ac:dyDescent="0.2">
      <c r="A11" s="23" t="s">
        <v>35</v>
      </c>
      <c r="B11" s="24">
        <v>15</v>
      </c>
      <c r="C11" s="24">
        <v>20</v>
      </c>
      <c r="D11" s="25">
        <f>MIN(thai!DE6:DE20)</f>
        <v>0</v>
      </c>
      <c r="E11" s="25">
        <f>MAX(thai!DE6:DE20)</f>
        <v>0</v>
      </c>
      <c r="F11" s="26" t="e">
        <f>AVERAGE(thai!DE6:DE20)</f>
        <v>#DIV/0!</v>
      </c>
      <c r="G11" s="26" t="e">
        <f>_xlfn.STDEV.P(thai!DE6:DE20)</f>
        <v>#DIV/0!</v>
      </c>
      <c r="H11" s="26" t="e">
        <f t="shared" si="0"/>
        <v>#DIV/0!</v>
      </c>
      <c r="I11" s="26" t="e">
        <f t="shared" si="1"/>
        <v>#DIV/0!</v>
      </c>
      <c r="J11" s="26">
        <f>(COUNTIF(thai!DF6:DF20,"ปรับปรุง")/B11)*100</f>
        <v>0</v>
      </c>
      <c r="K11" s="26">
        <f>(COUNTIF(thai!DF6:DF20,"พอใช้")/B11)*100</f>
        <v>0</v>
      </c>
      <c r="L11" s="26">
        <f>(COUNTIF(thai!DF6:DF20,"ดี")/B11)*100</f>
        <v>0</v>
      </c>
      <c r="M11" s="26">
        <f>(COUNTIF(thai!DF6:DF20,"ดีมาก")/B11)*100</f>
        <v>0</v>
      </c>
    </row>
    <row r="12" spans="1:13" ht="27" customHeight="1" x14ac:dyDescent="0.2">
      <c r="A12" s="27" t="s">
        <v>36</v>
      </c>
      <c r="B12" s="28">
        <v>15</v>
      </c>
      <c r="C12" s="28">
        <v>20</v>
      </c>
      <c r="D12" s="29">
        <f>MIN(thai!DE6:DE20)</f>
        <v>0</v>
      </c>
      <c r="E12" s="29">
        <f>MAX(thai!DE6:DE20)</f>
        <v>0</v>
      </c>
      <c r="F12" s="30" t="e">
        <f>AVERAGE(thai!DE6:DE20)</f>
        <v>#DIV/0!</v>
      </c>
      <c r="G12" s="30" t="e">
        <f>_xlfn.STDEV.P(thai!DE6:DE20)</f>
        <v>#DIV/0!</v>
      </c>
      <c r="H12" s="30" t="e">
        <f t="shared" si="0"/>
        <v>#DIV/0!</v>
      </c>
      <c r="I12" s="30" t="e">
        <f t="shared" si="1"/>
        <v>#DIV/0!</v>
      </c>
      <c r="J12" s="30"/>
      <c r="K12" s="30"/>
      <c r="L12" s="30"/>
      <c r="M12" s="30"/>
    </row>
    <row r="13" spans="1:13" s="47" customFormat="1" ht="27" customHeight="1" x14ac:dyDescent="0.2">
      <c r="A13" s="23" t="s">
        <v>37</v>
      </c>
      <c r="B13" s="24">
        <v>15</v>
      </c>
      <c r="C13" s="24">
        <v>8</v>
      </c>
      <c r="D13" s="25">
        <f>MIN(thai!DG6:DG20)</f>
        <v>0</v>
      </c>
      <c r="E13" s="25">
        <f>MAX(thai!DG6:DG20)</f>
        <v>0</v>
      </c>
      <c r="F13" s="26" t="e">
        <f>AVERAGE(thai!DG6:DG20)</f>
        <v>#DIV/0!</v>
      </c>
      <c r="G13" s="26" t="e">
        <f>_xlfn.STDEV.P(thai!DG6:DG20)</f>
        <v>#DIV/0!</v>
      </c>
      <c r="H13" s="26" t="e">
        <f t="shared" si="0"/>
        <v>#DIV/0!</v>
      </c>
      <c r="I13" s="26" t="e">
        <f t="shared" si="1"/>
        <v>#DIV/0!</v>
      </c>
      <c r="J13" s="26">
        <f>(COUNTIF(thai!DH6:DH20,"ปรับปรุง")/B13)*100</f>
        <v>0</v>
      </c>
      <c r="K13" s="26">
        <f>(COUNTIF(thai!DH6:DH20,"พอใช้")/B13)*100</f>
        <v>0</v>
      </c>
      <c r="L13" s="26">
        <f>(COUNTIF(thai!DH6:DH20,"ดี")/B13)*100</f>
        <v>0</v>
      </c>
      <c r="M13" s="26">
        <f>(COUNTIF(thai!DH6:DH20,"ดีมาก")/B13)*100</f>
        <v>0</v>
      </c>
    </row>
    <row r="14" spans="1:13" ht="27" customHeight="1" x14ac:dyDescent="0.2">
      <c r="A14" s="27" t="s">
        <v>38</v>
      </c>
      <c r="B14" s="28">
        <v>15</v>
      </c>
      <c r="C14" s="28">
        <v>8</v>
      </c>
      <c r="D14" s="29">
        <f>MIN(thai!DG6:DG20)</f>
        <v>0</v>
      </c>
      <c r="E14" s="29">
        <f>MAX(thai!DG6:DG20)</f>
        <v>0</v>
      </c>
      <c r="F14" s="30" t="e">
        <f>AVERAGE(thai!DG6:DG20)</f>
        <v>#DIV/0!</v>
      </c>
      <c r="G14" s="30" t="e">
        <f>_xlfn.STDEV.P(thai!DG6:DG20)</f>
        <v>#DIV/0!</v>
      </c>
      <c r="H14" s="30" t="e">
        <f t="shared" si="0"/>
        <v>#DIV/0!</v>
      </c>
      <c r="I14" s="30" t="e">
        <f t="shared" si="1"/>
        <v>#DIV/0!</v>
      </c>
      <c r="J14" s="30"/>
      <c r="K14" s="30"/>
      <c r="L14" s="30"/>
      <c r="M14" s="30"/>
    </row>
    <row r="15" spans="1:13" ht="27" customHeight="1" x14ac:dyDescent="0.2">
      <c r="A15" s="23" t="s">
        <v>46</v>
      </c>
      <c r="B15" s="24">
        <v>15</v>
      </c>
      <c r="C15" s="24">
        <v>22</v>
      </c>
      <c r="D15" s="25">
        <f>MIN(thai!DI6:DI20)</f>
        <v>0</v>
      </c>
      <c r="E15" s="25">
        <f>MAX(thai!DI6:DI20)</f>
        <v>0</v>
      </c>
      <c r="F15" s="26" t="e">
        <f>AVERAGE(thai!DI6:DI20)</f>
        <v>#DIV/0!</v>
      </c>
      <c r="G15" s="26" t="e">
        <f>_xlfn.STDEV.P(thai!DI6:DI20)</f>
        <v>#DIV/0!</v>
      </c>
      <c r="H15" s="26" t="e">
        <f t="shared" si="0"/>
        <v>#DIV/0!</v>
      </c>
      <c r="I15" s="26" t="e">
        <f t="shared" si="1"/>
        <v>#DIV/0!</v>
      </c>
      <c r="J15" s="26">
        <f>(COUNTIF(thai!DJ6:DJ20,"ปรับปรุง")/B15)*100</f>
        <v>0</v>
      </c>
      <c r="K15" s="26">
        <f>(COUNTIF(thai!DJ6:DJ20,"พอใช้")/B15)*100</f>
        <v>0</v>
      </c>
      <c r="L15" s="26">
        <f>(COUNTIF(thai!DJ6:DJ20,"ดี")/B15)*100</f>
        <v>0</v>
      </c>
      <c r="M15" s="26">
        <f>(COUNTIF(thai!DJ6:DJ20,"ดีมาก")/B15)*100</f>
        <v>0</v>
      </c>
    </row>
    <row r="16" spans="1:13" s="46" customFormat="1" ht="27" customHeight="1" x14ac:dyDescent="0.2">
      <c r="A16" s="27" t="s">
        <v>39</v>
      </c>
      <c r="B16" s="28">
        <v>15</v>
      </c>
      <c r="C16" s="28">
        <v>22</v>
      </c>
      <c r="D16" s="29">
        <f>MIN(thai!DI6:DI20)</f>
        <v>0</v>
      </c>
      <c r="E16" s="29">
        <f>MAX(thai!DI6:DI20)</f>
        <v>0</v>
      </c>
      <c r="F16" s="30" t="e">
        <f>AVERAGE(thai!DI6:DI20)</f>
        <v>#DIV/0!</v>
      </c>
      <c r="G16" s="30" t="e">
        <f>_xlfn.STDEV.P(thai!DI6:DI20)</f>
        <v>#DIV/0!</v>
      </c>
      <c r="H16" s="30" t="e">
        <f t="shared" si="0"/>
        <v>#DIV/0!</v>
      </c>
      <c r="I16" s="30" t="e">
        <f t="shared" si="1"/>
        <v>#DIV/0!</v>
      </c>
      <c r="J16" s="30"/>
      <c r="K16" s="30"/>
      <c r="L16" s="30"/>
      <c r="M16" s="30"/>
    </row>
    <row r="17" spans="1:13" ht="25.5" customHeight="1" x14ac:dyDescent="0.2">
      <c r="A17" s="23" t="s">
        <v>40</v>
      </c>
      <c r="B17" s="24">
        <v>15</v>
      </c>
      <c r="C17" s="24">
        <v>19</v>
      </c>
      <c r="D17" s="25">
        <f>MIN(thai!DK6:DK20)</f>
        <v>0</v>
      </c>
      <c r="E17" s="25">
        <f>MAX(thai!DK6:DK20)</f>
        <v>0</v>
      </c>
      <c r="F17" s="26" t="e">
        <f>AVERAGE(thai!DK6:DK20)</f>
        <v>#DIV/0!</v>
      </c>
      <c r="G17" s="26" t="e">
        <f>_xlfn.STDEV.P(thai!DK6:DK20)</f>
        <v>#DIV/0!</v>
      </c>
      <c r="H17" s="26" t="e">
        <f t="shared" ref="H17:H18" si="2">(F17/C17)*100</f>
        <v>#DIV/0!</v>
      </c>
      <c r="I17" s="26" t="e">
        <f t="shared" ref="I17:I18" si="3">(G17/F17)*100</f>
        <v>#DIV/0!</v>
      </c>
      <c r="J17" s="26">
        <f>(COUNTIF(thai!DL6:DL20,"ปรับปรุง")/B17)*100</f>
        <v>0</v>
      </c>
      <c r="K17" s="26">
        <f>(COUNTIF(thai!DL6:DL20,"พอใช้")/B17)*100</f>
        <v>0</v>
      </c>
      <c r="L17" s="26">
        <f>(COUNTIF(thai!DL6:DL20,"ดี")/B17)*100</f>
        <v>0</v>
      </c>
      <c r="M17" s="26">
        <f>(COUNTIF(thai!DL6:DL20,"ดีมาก")/B17)*100</f>
        <v>0</v>
      </c>
    </row>
    <row r="18" spans="1:13" s="46" customFormat="1" ht="25.5" customHeight="1" x14ac:dyDescent="0.2">
      <c r="A18" s="27" t="s">
        <v>41</v>
      </c>
      <c r="B18" s="28">
        <v>15</v>
      </c>
      <c r="C18" s="28">
        <v>19</v>
      </c>
      <c r="D18" s="29">
        <f>MIN(thai!DK6:DK20)</f>
        <v>0</v>
      </c>
      <c r="E18" s="29">
        <f>MAX(thai!DK6:DK20)</f>
        <v>0</v>
      </c>
      <c r="F18" s="30" t="e">
        <f>AVERAGE(thai!DK6:DK20)</f>
        <v>#DIV/0!</v>
      </c>
      <c r="G18" s="30" t="e">
        <f>_xlfn.STDEV.P(thai!DK6:DK20)</f>
        <v>#DIV/0!</v>
      </c>
      <c r="H18" s="30" t="e">
        <f t="shared" si="2"/>
        <v>#DIV/0!</v>
      </c>
      <c r="I18" s="30" t="e">
        <f t="shared" si="3"/>
        <v>#DIV/0!</v>
      </c>
      <c r="J18" s="30"/>
      <c r="K18" s="30"/>
      <c r="L18" s="30"/>
      <c r="M18" s="30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46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thai</vt:lpstr>
      <vt:lpstr>รายงานไทย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Thurakarn</cp:lastModifiedBy>
  <cp:lastPrinted>2017-11-22T19:01:25Z</cp:lastPrinted>
  <dcterms:created xsi:type="dcterms:W3CDTF">2017-10-27T03:40:44Z</dcterms:created>
  <dcterms:modified xsi:type="dcterms:W3CDTF">2017-12-27T03:09:18Z</dcterms:modified>
</cp:coreProperties>
</file>