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urakarn\Desktop\"/>
    </mc:Choice>
  </mc:AlternateContent>
  <bookViews>
    <workbookView xWindow="0" yWindow="0" windowWidth="17970" windowHeight="5985"/>
  </bookViews>
  <sheets>
    <sheet name="science" sheetId="1" r:id="rId1"/>
    <sheet name="รายงานวิทย์" sheetId="7" r:id="rId2"/>
  </sheets>
  <calcPr calcId="162913"/>
</workbook>
</file>

<file path=xl/calcChain.xml><?xml version="1.0" encoding="utf-8"?>
<calcChain xmlns="http://schemas.openxmlformats.org/spreadsheetml/2006/main">
  <c r="CZ5" i="1" l="1"/>
  <c r="CY5" i="1"/>
  <c r="CX5" i="1"/>
  <c r="CW5" i="1"/>
  <c r="CV5" i="1"/>
  <c r="CU5" i="1"/>
  <c r="CT5" i="1" l="1"/>
  <c r="CS5" i="1"/>
  <c r="CR5" i="1"/>
  <c r="CQ5" i="1"/>
  <c r="CP5" i="1"/>
  <c r="CO5" i="1"/>
  <c r="CL5" i="1"/>
  <c r="CK5" i="1"/>
  <c r="CJ5" i="1"/>
  <c r="CI5" i="1"/>
  <c r="CH5" i="1"/>
  <c r="CG5" i="1"/>
  <c r="CF5" i="1"/>
  <c r="CE5" i="1"/>
  <c r="BZ5" i="1"/>
  <c r="CB5" i="1"/>
  <c r="CA5" i="1"/>
  <c r="BY5" i="1"/>
  <c r="BX5" i="1"/>
  <c r="BW5" i="1"/>
  <c r="BV5" i="1"/>
  <c r="BU5" i="1"/>
  <c r="BT5" i="1"/>
  <c r="BS5" i="1"/>
  <c r="BR5" i="1"/>
  <c r="BP5" i="1"/>
  <c r="BO5" i="1"/>
  <c r="BN5" i="1"/>
  <c r="BM5" i="1"/>
  <c r="BL5" i="1"/>
  <c r="BK5" i="1"/>
  <c r="BJ5" i="1"/>
  <c r="BI5" i="1"/>
  <c r="BH5" i="1"/>
  <c r="BF5" i="1"/>
  <c r="BE5" i="1"/>
  <c r="BD5" i="1"/>
  <c r="E27" i="7" l="1"/>
  <c r="D27" i="7"/>
  <c r="F24" i="7"/>
  <c r="H24" i="7" s="1"/>
  <c r="E24" i="7"/>
  <c r="D24" i="7"/>
  <c r="F22" i="7"/>
  <c r="H22" i="7" s="1"/>
  <c r="E22" i="7"/>
  <c r="D22" i="7"/>
  <c r="F20" i="7"/>
  <c r="E20" i="7"/>
  <c r="D20" i="7"/>
  <c r="F19" i="7"/>
  <c r="H19" i="7" s="1"/>
  <c r="E19" i="7"/>
  <c r="D19" i="7"/>
  <c r="F17" i="7"/>
  <c r="E17" i="7"/>
  <c r="D17" i="7"/>
  <c r="F13" i="7"/>
  <c r="E13" i="7"/>
  <c r="D13" i="7"/>
  <c r="F27" i="7"/>
  <c r="H27" i="7" s="1"/>
  <c r="F26" i="7"/>
  <c r="H26" i="7"/>
  <c r="E26" i="7"/>
  <c r="D26" i="7"/>
  <c r="F16" i="7"/>
  <c r="E16" i="7"/>
  <c r="D16" i="7"/>
  <c r="F25" i="7"/>
  <c r="E25" i="7"/>
  <c r="D25" i="7"/>
  <c r="F23" i="7"/>
  <c r="E23" i="7"/>
  <c r="D23" i="7"/>
  <c r="F21" i="7"/>
  <c r="E21" i="7"/>
  <c r="D21" i="7"/>
  <c r="F18" i="7"/>
  <c r="E18" i="7"/>
  <c r="D18" i="7"/>
  <c r="M18" i="7"/>
  <c r="L18" i="7"/>
  <c r="K18" i="7"/>
  <c r="J18" i="7"/>
  <c r="M21" i="7"/>
  <c r="L21" i="7"/>
  <c r="K21" i="7"/>
  <c r="J21" i="7"/>
  <c r="M23" i="7"/>
  <c r="L23" i="7"/>
  <c r="K23" i="7"/>
  <c r="J23" i="7"/>
  <c r="M25" i="7"/>
  <c r="L25" i="7"/>
  <c r="K25" i="7"/>
  <c r="J25" i="7"/>
  <c r="H13" i="7"/>
  <c r="H20" i="7"/>
  <c r="CN5" i="1"/>
  <c r="DL5" i="1"/>
  <c r="DK5" i="1"/>
  <c r="DJ5" i="1"/>
  <c r="DW5" i="1" s="1"/>
  <c r="DX5" i="1" s="1"/>
  <c r="CD5" i="1"/>
  <c r="CC5" i="1"/>
  <c r="DH5" i="1"/>
  <c r="BQ5" i="1"/>
  <c r="DD5" i="1"/>
  <c r="BG5" i="1"/>
  <c r="CM5" i="1"/>
  <c r="G17" i="7"/>
  <c r="G13" i="7"/>
  <c r="G27" i="7"/>
  <c r="G26" i="7"/>
  <c r="G16" i="7"/>
  <c r="G25" i="7"/>
  <c r="G23" i="7"/>
  <c r="G21" i="7"/>
  <c r="G18" i="7"/>
  <c r="G24" i="7"/>
  <c r="G22" i="7"/>
  <c r="G20" i="7"/>
  <c r="G19" i="7"/>
  <c r="I19" i="7" l="1"/>
  <c r="I24" i="7"/>
  <c r="I26" i="7"/>
  <c r="I27" i="7"/>
  <c r="I13" i="7"/>
  <c r="DF5" i="1"/>
  <c r="DY5" i="1"/>
  <c r="DZ5" i="1" s="1"/>
  <c r="DI5" i="1"/>
  <c r="DU5" i="1" s="1"/>
  <c r="DV5" i="1" s="1"/>
  <c r="DG5" i="1"/>
  <c r="DS5" i="1" s="1"/>
  <c r="DT5" i="1" s="1"/>
  <c r="DE5" i="1"/>
  <c r="DQ5" i="1" s="1"/>
  <c r="DR5" i="1" s="1"/>
  <c r="DC5" i="1"/>
  <c r="DO5" i="1" s="1"/>
  <c r="DP5" i="1" s="1"/>
  <c r="DB5" i="1"/>
  <c r="I22" i="7"/>
  <c r="I17" i="7"/>
  <c r="H17" i="7"/>
  <c r="I20" i="7"/>
  <c r="DA5" i="1"/>
  <c r="DM5" i="1" l="1"/>
  <c r="DN5" i="1" s="1"/>
  <c r="L8" i="7"/>
  <c r="K9" i="7"/>
  <c r="H23" i="7"/>
  <c r="H25" i="7"/>
  <c r="H18" i="7"/>
  <c r="EA5" i="1"/>
  <c r="EB5" i="1" s="1"/>
  <c r="H16" i="7"/>
  <c r="F14" i="7"/>
  <c r="H14" i="7" s="1"/>
  <c r="E14" i="7"/>
  <c r="D14" i="7"/>
  <c r="F15" i="7"/>
  <c r="H15" i="7" s="1"/>
  <c r="E15" i="7"/>
  <c r="D15" i="7"/>
  <c r="M12" i="7"/>
  <c r="L12" i="7"/>
  <c r="K12" i="7"/>
  <c r="J12" i="7"/>
  <c r="F12" i="7"/>
  <c r="H12" i="7" s="1"/>
  <c r="E12" i="7"/>
  <c r="D12" i="7"/>
  <c r="F11" i="7"/>
  <c r="H11" i="7" s="1"/>
  <c r="E11" i="7"/>
  <c r="D11" i="7"/>
  <c r="F10" i="7"/>
  <c r="H10" i="7" s="1"/>
  <c r="E10" i="7"/>
  <c r="D10" i="7"/>
  <c r="M9" i="7"/>
  <c r="L9" i="7"/>
  <c r="J9" i="7"/>
  <c r="F9" i="7"/>
  <c r="H9" i="7" s="1"/>
  <c r="D9" i="7"/>
  <c r="J8" i="7"/>
  <c r="K8" i="7"/>
  <c r="M8" i="7"/>
  <c r="F8" i="7"/>
  <c r="H8" i="7" s="1"/>
  <c r="G9" i="7"/>
  <c r="G8" i="7"/>
  <c r="G14" i="7"/>
  <c r="G15" i="7"/>
  <c r="G12" i="7"/>
  <c r="G11" i="7"/>
  <c r="G10" i="7"/>
  <c r="E8" i="7" l="1"/>
  <c r="E9" i="7"/>
  <c r="I23" i="7"/>
  <c r="I21" i="7"/>
  <c r="H21" i="7"/>
  <c r="I18" i="7"/>
  <c r="I25" i="7"/>
  <c r="I15" i="7"/>
  <c r="I12" i="7"/>
  <c r="I9" i="7"/>
  <c r="I11" i="7"/>
  <c r="I14" i="7"/>
  <c r="I10" i="7"/>
  <c r="I8" i="7"/>
  <c r="I16" i="7"/>
  <c r="M15" i="7" l="1"/>
  <c r="L15" i="7"/>
  <c r="K15" i="7"/>
  <c r="J15" i="7"/>
  <c r="D8" i="7"/>
</calcChain>
</file>

<file path=xl/sharedStrings.xml><?xml version="1.0" encoding="utf-8"?>
<sst xmlns="http://schemas.openxmlformats.org/spreadsheetml/2006/main" count="79" uniqueCount="72">
  <si>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</si>
  <si>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</si>
  <si>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</si>
  <si>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</si>
  <si>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</si>
  <si>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</si>
  <si>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</si>
  <si>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</si>
  <si>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</si>
  <si>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</si>
  <si>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</si>
  <si>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</si>
  <si>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</si>
  <si>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</si>
  <si>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</si>
  <si>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</si>
  <si>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</si>
  <si>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</si>
  <si>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</si>
  <si>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</si>
  <si>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</si>
  <si>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</si>
  <si>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</si>
  <si>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</si>
  <si>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</si>
  <si>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</si>
  <si>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</si>
  <si>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</si>
  <si>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</si>
  <si>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</si>
  <si>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</si>
  <si>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</si>
  <si>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</si>
  <si>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</si>
  <si>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วิทยาศาสตร์</t>
  </si>
  <si>
    <t>สาระที่ 1 สิ่งมีชีวิตกับกระบวนการดำรงชีวิต</t>
  </si>
  <si>
    <t>มฐ ว 1.1</t>
  </si>
  <si>
    <t>มฐ ว 1.2</t>
  </si>
  <si>
    <t>สาระที่ 2  ชีวิตกับสิ่งแวดล้อม</t>
  </si>
  <si>
    <t>มฐ ว 2.1</t>
  </si>
  <si>
    <t>มฐ ว 2.2</t>
  </si>
  <si>
    <t>สาระที่ 3 สารและสมบัติของสาร</t>
  </si>
  <si>
    <t>มฐ ว 3.1</t>
  </si>
  <si>
    <t>มฐ ว 3.2</t>
  </si>
  <si>
    <t>สาระที่ 4 แรงและการเคลื่อนที่</t>
  </si>
  <si>
    <t>มฐ ว 4.1</t>
  </si>
  <si>
    <t>มฐ ว 4.2</t>
  </si>
  <si>
    <t>สาระที่ 5 พลังงาน</t>
  </si>
  <si>
    <t>มฐ ว 5.1</t>
  </si>
  <si>
    <t>สาระที่ 6 กระบวนการเปลี่ยนแปลงโลก</t>
  </si>
  <si>
    <t>มฐ ว 6.1</t>
  </si>
  <si>
    <t>สาระที่ 7 ดาราศาสตร์และอวกาศ</t>
  </si>
  <si>
    <t>มฐ ว 7.1</t>
  </si>
  <si>
    <t xml:space="preserve">รายงานผลการประเมิน Pre O-NET ปีการศึกษา 2560
กลุ่มสาระการเรียนรู้วิทยาศาสตร์ ระดับชั้นมัธยมศึกษาปีที่ 3  </t>
  </si>
  <si>
    <t>มฐ ว 7.2</t>
  </si>
  <si>
    <t>ว 1.1</t>
  </si>
  <si>
    <t>ว 1.2</t>
  </si>
  <si>
    <t>ว 2.1</t>
  </si>
  <si>
    <t>ว 2.2</t>
  </si>
  <si>
    <t>ว 3.1</t>
  </si>
  <si>
    <t>ว 3.2</t>
  </si>
  <si>
    <t>ว 4.1</t>
  </si>
  <si>
    <t>ว 4.2</t>
  </si>
  <si>
    <t>ว 5.1</t>
  </si>
  <si>
    <t>ว 6.1</t>
  </si>
  <si>
    <t>ว 7.1</t>
  </si>
  <si>
    <t>ว 7.2</t>
  </si>
  <si>
    <t>สาระ4</t>
  </si>
  <si>
    <t>สาระ5</t>
  </si>
  <si>
    <t>สาระ6</t>
  </si>
  <si>
    <t>สาระ7</t>
  </si>
  <si>
    <t>สำนักงานเขตพื้นที่การศึกษา.....................................................................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</si>
</sst>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09]#,##0;\-#,##0"/>
    <numFmt numFmtId="188" formatCode="[$-10409]#,##0.00;\-#,##0.00"/>
  </numFmts>
  <fonts count="1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Angsana New"/>
      <family val="1"/>
    </font>
    <font>
      <b/>
      <sz val="16"/>
      <color theme="1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/>
    <xf numFmtId="2" fontId="5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9" fillId="0" borderId="16" xfId="0" applyFont="1" applyBorder="1" applyAlignment="1" applyProtection="1">
      <alignment horizontal="center" vertical="center" wrapText="1" readingOrder="1"/>
      <protection locked="0"/>
    </xf>
    <xf numFmtId="187" fontId="9" fillId="0" borderId="16" xfId="0" applyNumberFormat="1" applyFont="1" applyBorder="1" applyAlignment="1" applyProtection="1">
      <alignment horizontal="center" vertical="center" wrapText="1" readingOrder="1"/>
      <protection locked="0"/>
    </xf>
    <xf numFmtId="188" fontId="9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187" fontId="9" fillId="0" borderId="13" xfId="0" applyNumberFormat="1" applyFont="1" applyBorder="1" applyAlignment="1" applyProtection="1">
      <alignment horizontal="center" vertical="center" wrapText="1" readingOrder="1"/>
      <protection locked="0"/>
    </xf>
    <xf numFmtId="188" fontId="9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4" xfId="0" applyFont="1" applyBorder="1" applyAlignment="1" applyProtection="1">
      <alignment horizontal="center" vertical="center" wrapText="1" readingOrder="1"/>
      <protection locked="0"/>
    </xf>
    <xf numFmtId="187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88" fontId="6" fillId="0" borderId="14" xfId="0" applyNumberFormat="1" applyFont="1" applyBorder="1" applyAlignment="1" applyProtection="1">
      <alignment horizontal="center" vertical="center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5" xfId="0" applyFont="1" applyBorder="1" applyAlignment="1" applyProtection="1">
      <alignment horizontal="center" vertical="center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4" fillId="0" borderId="0" xfId="0" applyFont="1"/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289891</xdr:colOff>
      <xdr:row>0</xdr:row>
      <xdr:rowOff>82831</xdr:rowOff>
    </xdr:from>
    <xdr:to>
      <xdr:col>12</xdr:col>
      <xdr:colOff>431109</xdr:colOff>
      <xdr:row>1</xdr:row>
      <xdr:rowOff>157374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2913" y="82831"/>
          <a:ext cx="571914" cy="795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0"/>
  <sheetViews>
    <sheetView tabSelected="1" zoomScale="130" zoomScaleNormal="130" workbookViewId="0">
      <selection activeCell="A3" sqref="A3:A5"/>
    </sheetView>
  </sheetViews>
  <sheetFormatPr defaultColWidth="9.125" defaultRowHeight="16.5" x14ac:dyDescent="0.3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75" width="4.875" style="12" customWidth="1"/>
    <col min="76" max="85" width="4.875" style="1" customWidth="1"/>
    <col min="86" max="90" width="4.875" style="37" customWidth="1"/>
    <col min="91" max="104" width="4.875" style="1" customWidth="1"/>
    <col min="105" max="108" width="4.75" style="1" customWidth="1"/>
    <col min="109" max="115" width="4.75" style="38" customWidth="1"/>
    <col min="116" max="116" width="4.75" style="1" customWidth="1"/>
    <col min="117" max="122" width="7" style="1" customWidth="1"/>
    <col min="123" max="130" width="7" style="38" customWidth="1"/>
    <col min="131" max="131" width="7" style="1" customWidth="1"/>
    <col min="132" max="16384" width="9.125" style="1"/>
  </cols>
  <sheetData>
    <row r="1" spans="1:132" ht="21" x14ac:dyDescent="0.4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5"/>
    </row>
    <row r="2" spans="1:132" ht="21" x14ac:dyDescent="0.45">
      <c r="A2" s="75" t="s">
        <v>7</v>
      </c>
      <c r="B2" s="75"/>
      <c r="C2" s="75"/>
      <c r="D2" s="75"/>
      <c r="E2" s="75"/>
      <c r="F2" s="75"/>
      <c r="G2" s="6" t="s">
        <v>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7" t="s">
        <v>9</v>
      </c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8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</row>
    <row r="3" spans="1:132" ht="21" x14ac:dyDescent="0.45">
      <c r="A3" s="76" t="s">
        <v>0</v>
      </c>
      <c r="B3" s="70" t="s">
        <v>1</v>
      </c>
      <c r="C3" s="70" t="s">
        <v>2</v>
      </c>
      <c r="D3" s="76" t="s">
        <v>3</v>
      </c>
      <c r="E3" s="70" t="s">
        <v>4</v>
      </c>
      <c r="F3" s="70" t="s">
        <v>5</v>
      </c>
      <c r="G3" s="73" t="s">
        <v>6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10" t="s">
        <v>16</v>
      </c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67" t="s">
        <v>15</v>
      </c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9"/>
    </row>
    <row r="4" spans="1:132" ht="21" x14ac:dyDescent="0.45">
      <c r="A4" s="77"/>
      <c r="B4" s="71"/>
      <c r="C4" s="71"/>
      <c r="D4" s="77"/>
      <c r="E4" s="71"/>
      <c r="F4" s="71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</v>
      </c>
      <c r="AL4" s="9">
        <v>32</v>
      </c>
      <c r="AM4" s="9">
        <v>33</v>
      </c>
      <c r="AN4" s="9">
        <v>34</v>
      </c>
      <c r="AO4" s="9">
        <v>35</v>
      </c>
      <c r="AP4" s="9">
        <v>36.1</v>
      </c>
      <c r="AQ4" s="9">
        <v>36.200000000000003</v>
      </c>
      <c r="AR4" s="9">
        <v>37.1</v>
      </c>
      <c r="AS4" s="9">
        <v>37.200000000000003</v>
      </c>
      <c r="AT4" s="9">
        <v>38.1</v>
      </c>
      <c r="AU4" s="9">
        <v>38.200000000000003</v>
      </c>
      <c r="AV4" s="9">
        <v>39.1</v>
      </c>
      <c r="AW4" s="9">
        <v>39.200000000000003</v>
      </c>
      <c r="AX4" s="9">
        <v>40</v>
      </c>
      <c r="AY4" s="9">
        <v>41</v>
      </c>
      <c r="AZ4" s="9">
        <v>42</v>
      </c>
      <c r="BA4" s="9">
        <v>43</v>
      </c>
      <c r="BB4" s="9">
        <v>44</v>
      </c>
      <c r="BC4" s="9">
        <v>45</v>
      </c>
      <c r="BD4" s="3">
        <v>1</v>
      </c>
      <c r="BE4" s="3">
        <v>2</v>
      </c>
      <c r="BF4" s="3">
        <v>3</v>
      </c>
      <c r="BG4" s="3">
        <v>4</v>
      </c>
      <c r="BH4" s="3">
        <v>5</v>
      </c>
      <c r="BI4" s="3">
        <v>6</v>
      </c>
      <c r="BJ4" s="3">
        <v>7</v>
      </c>
      <c r="BK4" s="3">
        <v>8</v>
      </c>
      <c r="BL4" s="3">
        <v>9</v>
      </c>
      <c r="BM4" s="3">
        <v>10</v>
      </c>
      <c r="BN4" s="3">
        <v>11</v>
      </c>
      <c r="BO4" s="3">
        <v>12</v>
      </c>
      <c r="BP4" s="3">
        <v>13</v>
      </c>
      <c r="BQ4" s="3">
        <v>14</v>
      </c>
      <c r="BR4" s="3">
        <v>15</v>
      </c>
      <c r="BS4" s="3">
        <v>16</v>
      </c>
      <c r="BT4" s="3">
        <v>17</v>
      </c>
      <c r="BU4" s="3">
        <v>18</v>
      </c>
      <c r="BV4" s="3">
        <v>19</v>
      </c>
      <c r="BW4" s="3">
        <v>20</v>
      </c>
      <c r="BX4" s="3">
        <v>21</v>
      </c>
      <c r="BY4" s="3">
        <v>22</v>
      </c>
      <c r="BZ4" s="3">
        <v>23</v>
      </c>
      <c r="CA4" s="3">
        <v>24</v>
      </c>
      <c r="CB4" s="3">
        <v>25</v>
      </c>
      <c r="CC4" s="3">
        <v>26</v>
      </c>
      <c r="CD4" s="3">
        <v>27</v>
      </c>
      <c r="CE4" s="3">
        <v>28</v>
      </c>
      <c r="CF4" s="3">
        <v>29</v>
      </c>
      <c r="CG4" s="3">
        <v>30</v>
      </c>
      <c r="CH4" s="3">
        <v>31</v>
      </c>
      <c r="CI4" s="3">
        <v>32</v>
      </c>
      <c r="CJ4" s="3">
        <v>33</v>
      </c>
      <c r="CK4" s="3">
        <v>34</v>
      </c>
      <c r="CL4" s="3">
        <v>35</v>
      </c>
      <c r="CM4" s="3">
        <v>36.1</v>
      </c>
      <c r="CN4" s="3">
        <v>36.200000000000003</v>
      </c>
      <c r="CO4" s="3">
        <v>37.1</v>
      </c>
      <c r="CP4" s="3">
        <v>37.200000000000003</v>
      </c>
      <c r="CQ4" s="3">
        <v>38.1</v>
      </c>
      <c r="CR4" s="3">
        <v>38.200000000000003</v>
      </c>
      <c r="CS4" s="3">
        <v>39.1</v>
      </c>
      <c r="CT4" s="3">
        <v>39.200000000000003</v>
      </c>
      <c r="CU4" s="3">
        <v>40</v>
      </c>
      <c r="CV4" s="3">
        <v>41</v>
      </c>
      <c r="CW4" s="3">
        <v>42</v>
      </c>
      <c r="CX4" s="3">
        <v>43</v>
      </c>
      <c r="CY4" s="3">
        <v>44</v>
      </c>
      <c r="CZ4" s="3">
        <v>45</v>
      </c>
      <c r="DA4" s="14" t="s">
        <v>55</v>
      </c>
      <c r="DB4" s="17" t="s">
        <v>56</v>
      </c>
      <c r="DC4" s="17" t="s">
        <v>57</v>
      </c>
      <c r="DD4" s="17" t="s">
        <v>58</v>
      </c>
      <c r="DE4" s="17" t="s">
        <v>59</v>
      </c>
      <c r="DF4" s="17" t="s">
        <v>60</v>
      </c>
      <c r="DG4" s="17" t="s">
        <v>61</v>
      </c>
      <c r="DH4" s="17" t="s">
        <v>62</v>
      </c>
      <c r="DI4" s="17" t="s">
        <v>63</v>
      </c>
      <c r="DJ4" s="17" t="s">
        <v>64</v>
      </c>
      <c r="DK4" s="17" t="s">
        <v>65</v>
      </c>
      <c r="DL4" s="17" t="s">
        <v>66</v>
      </c>
      <c r="DM4" s="17" t="s">
        <v>12</v>
      </c>
      <c r="DN4" s="17" t="s">
        <v>11</v>
      </c>
      <c r="DO4" s="17" t="s">
        <v>13</v>
      </c>
      <c r="DP4" s="17" t="s">
        <v>11</v>
      </c>
      <c r="DQ4" s="17" t="s">
        <v>14</v>
      </c>
      <c r="DR4" s="17" t="s">
        <v>11</v>
      </c>
      <c r="DS4" s="17" t="s">
        <v>67</v>
      </c>
      <c r="DT4" s="17" t="s">
        <v>11</v>
      </c>
      <c r="DU4" s="17" t="s">
        <v>68</v>
      </c>
      <c r="DV4" s="17" t="s">
        <v>11</v>
      </c>
      <c r="DW4" s="17" t="s">
        <v>69</v>
      </c>
      <c r="DX4" s="17" t="s">
        <v>11</v>
      </c>
      <c r="DY4" s="17" t="s">
        <v>70</v>
      </c>
      <c r="DZ4" s="17" t="s">
        <v>11</v>
      </c>
      <c r="EA4" s="17" t="s">
        <v>10</v>
      </c>
      <c r="EB4" s="17" t="s">
        <v>11</v>
      </c>
    </row>
    <row r="5" spans="1:132" ht="23.25" x14ac:dyDescent="0.5">
      <c r="A5" s="77"/>
      <c r="B5" s="71"/>
      <c r="C5" s="71"/>
      <c r="D5" s="77"/>
      <c r="E5" s="71"/>
      <c r="F5" s="71"/>
      <c r="G5" s="26">
        <v>3</v>
      </c>
      <c r="H5" s="26">
        <v>4</v>
      </c>
      <c r="I5" s="26">
        <v>2</v>
      </c>
      <c r="J5" s="26">
        <v>1</v>
      </c>
      <c r="K5" s="26">
        <v>2</v>
      </c>
      <c r="L5" s="26">
        <v>2</v>
      </c>
      <c r="M5" s="26">
        <v>3</v>
      </c>
      <c r="N5" s="26">
        <v>2</v>
      </c>
      <c r="O5" s="26">
        <v>3</v>
      </c>
      <c r="P5" s="26">
        <v>4</v>
      </c>
      <c r="Q5" s="26">
        <v>3</v>
      </c>
      <c r="R5" s="26">
        <v>4</v>
      </c>
      <c r="S5" s="26">
        <v>2</v>
      </c>
      <c r="T5" s="26">
        <v>1</v>
      </c>
      <c r="U5" s="26">
        <v>2</v>
      </c>
      <c r="V5" s="26">
        <v>2</v>
      </c>
      <c r="W5" s="26">
        <v>4</v>
      </c>
      <c r="X5" s="26">
        <v>4</v>
      </c>
      <c r="Y5" s="26">
        <v>3</v>
      </c>
      <c r="Z5" s="26">
        <v>2</v>
      </c>
      <c r="AA5" s="26">
        <v>2</v>
      </c>
      <c r="AB5" s="26">
        <v>2</v>
      </c>
      <c r="AC5" s="26">
        <v>4</v>
      </c>
      <c r="AD5" s="26">
        <v>4</v>
      </c>
      <c r="AE5" s="26">
        <v>4</v>
      </c>
      <c r="AF5" s="26">
        <v>1</v>
      </c>
      <c r="AG5" s="26">
        <v>1</v>
      </c>
      <c r="AH5" s="26">
        <v>3</v>
      </c>
      <c r="AI5" s="26">
        <v>3</v>
      </c>
      <c r="AJ5" s="26">
        <v>2</v>
      </c>
      <c r="AK5" s="26">
        <v>2</v>
      </c>
      <c r="AL5" s="26">
        <v>2</v>
      </c>
      <c r="AM5" s="26">
        <v>3</v>
      </c>
      <c r="AN5" s="26">
        <v>2</v>
      </c>
      <c r="AO5" s="26">
        <v>3</v>
      </c>
      <c r="AP5" s="27">
        <v>1</v>
      </c>
      <c r="AQ5" s="27">
        <v>4</v>
      </c>
      <c r="AR5" s="27">
        <v>3</v>
      </c>
      <c r="AS5" s="27">
        <v>5</v>
      </c>
      <c r="AT5" s="27">
        <v>2</v>
      </c>
      <c r="AU5" s="27">
        <v>3</v>
      </c>
      <c r="AV5" s="27">
        <v>2</v>
      </c>
      <c r="AW5" s="27">
        <v>5</v>
      </c>
      <c r="AX5" s="28">
        <v>2.5</v>
      </c>
      <c r="AY5" s="28">
        <v>2.5</v>
      </c>
      <c r="AZ5" s="28">
        <v>2.5</v>
      </c>
      <c r="BA5" s="28">
        <v>2.5</v>
      </c>
      <c r="BB5" s="28">
        <v>4</v>
      </c>
      <c r="BC5" s="28">
        <v>4</v>
      </c>
      <c r="BD5" s="29">
        <f>IF(G5=3,2,0)</f>
        <v>2</v>
      </c>
      <c r="BE5" s="29">
        <f>IF(H5=4,2,0)</f>
        <v>2</v>
      </c>
      <c r="BF5" s="29">
        <f>IF(I5=2,2,0)</f>
        <v>2</v>
      </c>
      <c r="BG5" s="29">
        <f>IF(J5=1,2,0)</f>
        <v>2</v>
      </c>
      <c r="BH5" s="29">
        <f>IF(K5=2,2,0)</f>
        <v>2</v>
      </c>
      <c r="BI5" s="29">
        <f>IF(L5=2,2,0)</f>
        <v>2</v>
      </c>
      <c r="BJ5" s="29">
        <f>IF(M5=3,2,0)</f>
        <v>2</v>
      </c>
      <c r="BK5" s="29">
        <f>IF(N5=2,2,0)</f>
        <v>2</v>
      </c>
      <c r="BL5" s="29">
        <f>IF(O5=3,2,0)</f>
        <v>2</v>
      </c>
      <c r="BM5" s="29">
        <f>IF(P5=4,2,0)</f>
        <v>2</v>
      </c>
      <c r="BN5" s="29">
        <f>IF(Q5=3,2,0)</f>
        <v>2</v>
      </c>
      <c r="BO5" s="29">
        <f>IF(R5=4,2,0)</f>
        <v>2</v>
      </c>
      <c r="BP5" s="29">
        <f>IF(S5=2,2,0)</f>
        <v>2</v>
      </c>
      <c r="BQ5" s="29">
        <f t="shared" ref="BQ5:CD5" si="0">IF(T5=1,2,0)</f>
        <v>2</v>
      </c>
      <c r="BR5" s="29">
        <f>IF(U5=2,2,0)</f>
        <v>2</v>
      </c>
      <c r="BS5" s="29">
        <f>IF(V5=2,2,0)</f>
        <v>2</v>
      </c>
      <c r="BT5" s="29">
        <f>IF(W5=4,2,0)</f>
        <v>2</v>
      </c>
      <c r="BU5" s="29">
        <f>IF(X5=4,2,0)</f>
        <v>2</v>
      </c>
      <c r="BV5" s="29">
        <f>IF(Y5=3,2,0)</f>
        <v>2</v>
      </c>
      <c r="BW5" s="29">
        <f>IF(Z5=2,2,0)</f>
        <v>2</v>
      </c>
      <c r="BX5" s="29">
        <f>IF(AA5=2,2,0)</f>
        <v>2</v>
      </c>
      <c r="BY5" s="29">
        <f>IF(AB5=2,2,0)</f>
        <v>2</v>
      </c>
      <c r="BZ5" s="29">
        <f>IF(AC5=4,2,0)</f>
        <v>2</v>
      </c>
      <c r="CA5" s="29">
        <f>IF(AD5=4,2,0)</f>
        <v>2</v>
      </c>
      <c r="CB5" s="29">
        <f>IF(AE5=4,2,0)</f>
        <v>2</v>
      </c>
      <c r="CC5" s="29">
        <f t="shared" si="0"/>
        <v>2</v>
      </c>
      <c r="CD5" s="29">
        <f t="shared" si="0"/>
        <v>2</v>
      </c>
      <c r="CE5" s="29">
        <f>IF(AH5=3,2,0)</f>
        <v>2</v>
      </c>
      <c r="CF5" s="29">
        <f>IF(AI5=3,2,0)</f>
        <v>2</v>
      </c>
      <c r="CG5" s="29">
        <f>IF(AJ5=2,2,0)</f>
        <v>2</v>
      </c>
      <c r="CH5" s="29">
        <f>IF(AK5=2,2,0)</f>
        <v>2</v>
      </c>
      <c r="CI5" s="29">
        <f>IF(AL5=2,2,0)</f>
        <v>2</v>
      </c>
      <c r="CJ5" s="29">
        <f>IF(AM5=3,2,0)</f>
        <v>2</v>
      </c>
      <c r="CK5" s="29">
        <f>IF(AN5=2,2,0)</f>
        <v>2</v>
      </c>
      <c r="CL5" s="29">
        <f>IF(AO5=3,2,0)</f>
        <v>2</v>
      </c>
      <c r="CM5" s="29">
        <f>IF(OR(AP5=1,AP5=4),1.5,0)</f>
        <v>1.5</v>
      </c>
      <c r="CN5" s="29">
        <f t="shared" ref="CN5" si="1">IF(OR(AQ5=1,AQ5=4),1.5,0)</f>
        <v>1.5</v>
      </c>
      <c r="CO5" s="29">
        <f>IF(OR(AR5=3,AR5=5),1.5,0)</f>
        <v>1.5</v>
      </c>
      <c r="CP5" s="29">
        <f>IF(OR(AS5=3,AS5=5),1.5,0)</f>
        <v>1.5</v>
      </c>
      <c r="CQ5" s="29">
        <f>IF(OR(AT5=2,AT5=3),1.5,0)</f>
        <v>1.5</v>
      </c>
      <c r="CR5" s="29">
        <f>IF(OR(AU5=2,AU5=3),1.5,0)</f>
        <v>1.5</v>
      </c>
      <c r="CS5" s="29">
        <f>IF(OR(AV5=2,AV5=5),1.5,0)</f>
        <v>1.5</v>
      </c>
      <c r="CT5" s="29">
        <f>IF(OR(AW5=2,AW5=5),1.5,0)</f>
        <v>1.5</v>
      </c>
      <c r="CU5" s="29">
        <f>AX5</f>
        <v>2.5</v>
      </c>
      <c r="CV5" s="29">
        <f t="shared" ref="CV5:CZ5" si="2">AY5</f>
        <v>2.5</v>
      </c>
      <c r="CW5" s="29">
        <f t="shared" si="2"/>
        <v>2.5</v>
      </c>
      <c r="CX5" s="29">
        <f t="shared" si="2"/>
        <v>2.5</v>
      </c>
      <c r="CY5" s="29">
        <f t="shared" si="2"/>
        <v>4</v>
      </c>
      <c r="CZ5" s="29">
        <f t="shared" si="2"/>
        <v>4</v>
      </c>
      <c r="DA5" s="30">
        <f>BD5+BE5+BF5+BG5+BH5+BI5</f>
        <v>12</v>
      </c>
      <c r="DB5" s="31">
        <f>BJ5+BK5+BL5+CM5+CN5</f>
        <v>9</v>
      </c>
      <c r="DC5" s="30">
        <f>BM5+CO5+CP5</f>
        <v>5</v>
      </c>
      <c r="DD5" s="30">
        <f>BN5+CY5</f>
        <v>6</v>
      </c>
      <c r="DE5" s="30">
        <f>BO5+BP5+BQ5+BR5+BS5</f>
        <v>10</v>
      </c>
      <c r="DF5" s="30">
        <f>BT5+BU5+CQ5+CR5</f>
        <v>7</v>
      </c>
      <c r="DG5" s="30">
        <f>BV5+BW5+BX5+BY5+CS5+CT5</f>
        <v>11</v>
      </c>
      <c r="DH5" s="30">
        <f>BZ5+CZ5</f>
        <v>6</v>
      </c>
      <c r="DI5" s="30">
        <f>CA5+CB5+CC5+CD5+CE5+CF5+CG5+CU5</f>
        <v>16.5</v>
      </c>
      <c r="DJ5" s="30">
        <f>CH5+CI5+CV5+CW5</f>
        <v>9</v>
      </c>
      <c r="DK5" s="30">
        <f>CJ5+CK5+CX5</f>
        <v>6.5</v>
      </c>
      <c r="DL5" s="30">
        <f>CL5</f>
        <v>2</v>
      </c>
      <c r="DM5" s="32">
        <f>DA5+DB5</f>
        <v>21</v>
      </c>
      <c r="DN5" s="33" t="str">
        <f>IF(DM5&lt;5.25,"ปรับปรุง",IF(DM5&lt;10.5,"พอใช้",IF(DM5&lt;15.75,"ดี",IF(DM5&gt;=15.75,"ดีมาก"))))</f>
        <v>ดีมาก</v>
      </c>
      <c r="DO5" s="32">
        <f>DC5+DD5</f>
        <v>11</v>
      </c>
      <c r="DP5" s="33" t="str">
        <f>IF(DO5&lt;2.75,"ปรับปรุง",IF(DO5&lt;5.5,"พอใช้",IF(DO5&lt;8.25,"ดี",IF(DO5&gt;=8.25,"ดีมาก"))))</f>
        <v>ดีมาก</v>
      </c>
      <c r="DQ5" s="32">
        <f>DE5+DF5</f>
        <v>17</v>
      </c>
      <c r="DR5" s="33" t="str">
        <f>IF(DQ5&lt;4.25,"ปรับปรุง",IF(DQ5&lt;8.5,"พอใช้",IF(DQ5&lt;12.75,"ดี",IF(DQ5&gt;=12.75,"ดีมาก"))))</f>
        <v>ดีมาก</v>
      </c>
      <c r="DS5" s="32">
        <f>DG5+DH5</f>
        <v>17</v>
      </c>
      <c r="DT5" s="33" t="str">
        <f>IF(DS5&lt;4.25,"ปรับปรุง",IF(DS5&lt;8.5,"พอใช้",IF(DS5&lt;12.75,"ดี",IF(DS5&gt;=12.75,"ดีมาก"))))</f>
        <v>ดีมาก</v>
      </c>
      <c r="DU5" s="39">
        <f>DI5</f>
        <v>16.5</v>
      </c>
      <c r="DV5" s="34" t="str">
        <f>IF(DU5&lt;4.125,"ปรับปรุง",IF(DU5&lt;8.25,"พอใช้",IF(DU5&lt;12.375,"ดี",IF(DU5&gt;=12.375,"ดีมาก"))))</f>
        <v>ดีมาก</v>
      </c>
      <c r="DW5" s="32">
        <f>DJ5</f>
        <v>9</v>
      </c>
      <c r="DX5" s="33" t="str">
        <f>IF(DW5&lt;2.25,"ปรับปรุง",IF(DW5&lt;4.5,"พอใช้",IF(DW5&lt;6.75,"ดี",IF(DW5&gt;=6.75,"ดีมาก"))))</f>
        <v>ดีมาก</v>
      </c>
      <c r="DY5" s="39">
        <f>DK5+DL5</f>
        <v>8.5</v>
      </c>
      <c r="DZ5" s="33" t="str">
        <f>IF(DY5&lt;2.125,"ปรับปรุง",IF(DY5&lt;4.25,"พอใช้",IF(DY5&lt;6.375,"ดี",IF(DY5&gt;=6.375,"ดีมาก"))))</f>
        <v>ดีมาก</v>
      </c>
      <c r="EA5" s="34">
        <f>SUM(DA5:DL5)</f>
        <v>100</v>
      </c>
      <c r="EB5" s="35" t="str">
        <f>IF(EA5&lt;25,"ปรับปรุง",IF(EA5&lt;50,"พอใช้",IF(EA5&lt;75,"ดี",IF(EA5&gt;=75,"ดีมาก"))))</f>
        <v>ดีมาก</v>
      </c>
    </row>
    <row r="6" spans="1:132" s="11" customFormat="1" ht="23.25" x14ac:dyDescent="0.5">
      <c r="A6" s="56"/>
      <c r="B6" s="57"/>
      <c r="C6" s="57"/>
      <c r="D6" s="56"/>
      <c r="E6" s="57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59"/>
      <c r="DB6" s="61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62"/>
      <c r="DN6" s="63"/>
      <c r="DO6" s="62"/>
      <c r="DP6" s="63"/>
      <c r="DQ6" s="62"/>
      <c r="DR6" s="63"/>
      <c r="DS6" s="62"/>
      <c r="DT6" s="63"/>
      <c r="DU6" s="64"/>
      <c r="DV6" s="65"/>
      <c r="DW6" s="62"/>
      <c r="DX6" s="63"/>
      <c r="DY6" s="64"/>
      <c r="DZ6" s="63"/>
      <c r="EA6" s="65"/>
      <c r="EB6" s="66"/>
    </row>
    <row r="7" spans="1:132" ht="23.25" x14ac:dyDescent="0.5">
      <c r="A7" s="56"/>
      <c r="B7" s="57"/>
      <c r="C7" s="57"/>
      <c r="D7" s="56"/>
      <c r="E7" s="5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59"/>
      <c r="DB7" s="61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62"/>
      <c r="DN7" s="63"/>
      <c r="DO7" s="62"/>
      <c r="DP7" s="63"/>
      <c r="DQ7" s="62"/>
      <c r="DR7" s="63"/>
      <c r="DS7" s="62"/>
      <c r="DT7" s="63"/>
      <c r="DU7" s="64"/>
      <c r="DV7" s="65"/>
      <c r="DW7" s="62"/>
      <c r="DX7" s="63"/>
      <c r="DY7" s="64"/>
      <c r="DZ7" s="63"/>
      <c r="EA7" s="65"/>
      <c r="EB7" s="66"/>
    </row>
    <row r="8" spans="1:132" ht="23.25" x14ac:dyDescent="0.5">
      <c r="A8" s="56"/>
      <c r="B8" s="57"/>
      <c r="C8" s="57"/>
      <c r="D8" s="56"/>
      <c r="E8" s="57"/>
      <c r="F8" s="5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59"/>
      <c r="DB8" s="61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62"/>
      <c r="DN8" s="63"/>
      <c r="DO8" s="62"/>
      <c r="DP8" s="63"/>
      <c r="DQ8" s="62"/>
      <c r="DR8" s="63"/>
      <c r="DS8" s="62"/>
      <c r="DT8" s="63"/>
      <c r="DU8" s="64"/>
      <c r="DV8" s="65"/>
      <c r="DW8" s="62"/>
      <c r="DX8" s="63"/>
      <c r="DY8" s="64"/>
      <c r="DZ8" s="63"/>
      <c r="EA8" s="65"/>
      <c r="EB8" s="66"/>
    </row>
    <row r="9" spans="1:132" ht="23.25" x14ac:dyDescent="0.5">
      <c r="A9" s="56"/>
      <c r="B9" s="57"/>
      <c r="C9" s="57"/>
      <c r="D9" s="56"/>
      <c r="E9" s="57"/>
      <c r="F9" s="5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59"/>
      <c r="DB9" s="61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62"/>
      <c r="DN9" s="63"/>
      <c r="DO9" s="62"/>
      <c r="DP9" s="63"/>
      <c r="DQ9" s="62"/>
      <c r="DR9" s="63"/>
      <c r="DS9" s="62"/>
      <c r="DT9" s="63"/>
      <c r="DU9" s="64"/>
      <c r="DV9" s="65"/>
      <c r="DW9" s="62"/>
      <c r="DX9" s="63"/>
      <c r="DY9" s="64"/>
      <c r="DZ9" s="63"/>
      <c r="EA9" s="65"/>
      <c r="EB9" s="66"/>
    </row>
    <row r="10" spans="1:132" ht="23.25" x14ac:dyDescent="0.5">
      <c r="A10" s="56"/>
      <c r="B10" s="57"/>
      <c r="C10" s="57"/>
      <c r="D10" s="56"/>
      <c r="E10" s="57"/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59"/>
      <c r="DB10" s="61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62"/>
      <c r="DN10" s="63"/>
      <c r="DO10" s="62"/>
      <c r="DP10" s="63"/>
      <c r="DQ10" s="62"/>
      <c r="DR10" s="63"/>
      <c r="DS10" s="62"/>
      <c r="DT10" s="63"/>
      <c r="DU10" s="64"/>
      <c r="DV10" s="65"/>
      <c r="DW10" s="62"/>
      <c r="DX10" s="63"/>
      <c r="DY10" s="64"/>
      <c r="DZ10" s="63"/>
      <c r="EA10" s="65"/>
      <c r="EB10" s="66"/>
    </row>
    <row r="11" spans="1:132" ht="23.25" x14ac:dyDescent="0.5">
      <c r="A11" s="56"/>
      <c r="B11" s="57"/>
      <c r="C11" s="57"/>
      <c r="D11" s="56"/>
      <c r="E11" s="57"/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59"/>
      <c r="DB11" s="61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62"/>
      <c r="DN11" s="63"/>
      <c r="DO11" s="62"/>
      <c r="DP11" s="63"/>
      <c r="DQ11" s="62"/>
      <c r="DR11" s="63"/>
      <c r="DS11" s="62"/>
      <c r="DT11" s="63"/>
      <c r="DU11" s="64"/>
      <c r="DV11" s="65"/>
      <c r="DW11" s="62"/>
      <c r="DX11" s="63"/>
      <c r="DY11" s="64"/>
      <c r="DZ11" s="63"/>
      <c r="EA11" s="65"/>
      <c r="EB11" s="66"/>
    </row>
    <row r="12" spans="1:132" ht="23.25" x14ac:dyDescent="0.5">
      <c r="A12" s="56"/>
      <c r="B12" s="57"/>
      <c r="C12" s="57"/>
      <c r="D12" s="56"/>
      <c r="E12" s="57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59"/>
      <c r="DB12" s="61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62"/>
      <c r="DN12" s="63"/>
      <c r="DO12" s="62"/>
      <c r="DP12" s="63"/>
      <c r="DQ12" s="62"/>
      <c r="DR12" s="63"/>
      <c r="DS12" s="62"/>
      <c r="DT12" s="63"/>
      <c r="DU12" s="64"/>
      <c r="DV12" s="65"/>
      <c r="DW12" s="62"/>
      <c r="DX12" s="63"/>
      <c r="DY12" s="64"/>
      <c r="DZ12" s="63"/>
      <c r="EA12" s="65"/>
      <c r="EB12" s="66"/>
    </row>
    <row r="13" spans="1:132" ht="23.25" x14ac:dyDescent="0.5">
      <c r="A13" s="56"/>
      <c r="B13" s="57"/>
      <c r="C13" s="57"/>
      <c r="D13" s="56"/>
      <c r="E13" s="57"/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59"/>
      <c r="DB13" s="61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62"/>
      <c r="DN13" s="63"/>
      <c r="DO13" s="62"/>
      <c r="DP13" s="63"/>
      <c r="DQ13" s="62"/>
      <c r="DR13" s="63"/>
      <c r="DS13" s="62"/>
      <c r="DT13" s="63"/>
      <c r="DU13" s="64"/>
      <c r="DV13" s="65"/>
      <c r="DW13" s="62"/>
      <c r="DX13" s="63"/>
      <c r="DY13" s="64"/>
      <c r="DZ13" s="63"/>
      <c r="EA13" s="65"/>
      <c r="EB13" s="66"/>
    </row>
    <row r="14" spans="1:132" ht="23.25" x14ac:dyDescent="0.5">
      <c r="A14" s="56"/>
      <c r="B14" s="57"/>
      <c r="C14" s="57"/>
      <c r="D14" s="56"/>
      <c r="E14" s="57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59"/>
      <c r="DB14" s="61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62"/>
      <c r="DN14" s="63"/>
      <c r="DO14" s="62"/>
      <c r="DP14" s="63"/>
      <c r="DQ14" s="62"/>
      <c r="DR14" s="63"/>
      <c r="DS14" s="62"/>
      <c r="DT14" s="63"/>
      <c r="DU14" s="64"/>
      <c r="DV14" s="65"/>
      <c r="DW14" s="62"/>
      <c r="DX14" s="63"/>
      <c r="DY14" s="64"/>
      <c r="DZ14" s="63"/>
      <c r="EA14" s="65"/>
      <c r="EB14" s="66"/>
    </row>
    <row r="15" spans="1:132" ht="23.25" x14ac:dyDescent="0.5">
      <c r="A15" s="56"/>
      <c r="B15" s="57"/>
      <c r="C15" s="57"/>
      <c r="D15" s="56"/>
      <c r="E15" s="57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59"/>
      <c r="DB15" s="61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62"/>
      <c r="DN15" s="63"/>
      <c r="DO15" s="62"/>
      <c r="DP15" s="63"/>
      <c r="DQ15" s="62"/>
      <c r="DR15" s="63"/>
      <c r="DS15" s="62"/>
      <c r="DT15" s="63"/>
      <c r="DU15" s="64"/>
      <c r="DV15" s="65"/>
      <c r="DW15" s="62"/>
      <c r="DX15" s="63"/>
      <c r="DY15" s="64"/>
      <c r="DZ15" s="63"/>
      <c r="EA15" s="65"/>
      <c r="EB15" s="66"/>
    </row>
    <row r="16" spans="1:132" ht="23.25" x14ac:dyDescent="0.5">
      <c r="A16" s="56"/>
      <c r="B16" s="57"/>
      <c r="C16" s="57"/>
      <c r="D16" s="56"/>
      <c r="E16" s="57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59"/>
      <c r="DB16" s="61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62"/>
      <c r="DN16" s="63"/>
      <c r="DO16" s="62"/>
      <c r="DP16" s="63"/>
      <c r="DQ16" s="62"/>
      <c r="DR16" s="63"/>
      <c r="DS16" s="62"/>
      <c r="DT16" s="63"/>
      <c r="DU16" s="64"/>
      <c r="DV16" s="65"/>
      <c r="DW16" s="62"/>
      <c r="DX16" s="63"/>
      <c r="DY16" s="64"/>
      <c r="DZ16" s="63"/>
      <c r="EA16" s="65"/>
      <c r="EB16" s="66"/>
    </row>
    <row r="17" spans="1:132" ht="23.25" x14ac:dyDescent="0.5">
      <c r="A17" s="56"/>
      <c r="B17" s="57"/>
      <c r="C17" s="57"/>
      <c r="D17" s="56"/>
      <c r="E17" s="57"/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59"/>
      <c r="DB17" s="61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62"/>
      <c r="DN17" s="63"/>
      <c r="DO17" s="62"/>
      <c r="DP17" s="63"/>
      <c r="DQ17" s="62"/>
      <c r="DR17" s="63"/>
      <c r="DS17" s="62"/>
      <c r="DT17" s="63"/>
      <c r="DU17" s="64"/>
      <c r="DV17" s="65"/>
      <c r="DW17" s="62"/>
      <c r="DX17" s="63"/>
      <c r="DY17" s="64"/>
      <c r="DZ17" s="63"/>
      <c r="EA17" s="65"/>
      <c r="EB17" s="66"/>
    </row>
    <row r="18" spans="1:132" ht="23.25" x14ac:dyDescent="0.5">
      <c r="A18" s="56"/>
      <c r="B18" s="57"/>
      <c r="C18" s="57"/>
      <c r="D18" s="56"/>
      <c r="E18" s="57"/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59"/>
      <c r="DB18" s="61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62"/>
      <c r="DN18" s="63"/>
      <c r="DO18" s="62"/>
      <c r="DP18" s="63"/>
      <c r="DQ18" s="62"/>
      <c r="DR18" s="63"/>
      <c r="DS18" s="62"/>
      <c r="DT18" s="63"/>
      <c r="DU18" s="64"/>
      <c r="DV18" s="65"/>
      <c r="DW18" s="62"/>
      <c r="DX18" s="63"/>
      <c r="DY18" s="64"/>
      <c r="DZ18" s="63"/>
      <c r="EA18" s="65"/>
      <c r="EB18" s="66"/>
    </row>
    <row r="19" spans="1:132" ht="23.25" x14ac:dyDescent="0.5">
      <c r="A19" s="56"/>
      <c r="B19" s="57"/>
      <c r="C19" s="57"/>
      <c r="D19" s="56"/>
      <c r="E19" s="57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59"/>
      <c r="DB19" s="61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62"/>
      <c r="DN19" s="63"/>
      <c r="DO19" s="62"/>
      <c r="DP19" s="63"/>
      <c r="DQ19" s="62"/>
      <c r="DR19" s="63"/>
      <c r="DS19" s="62"/>
      <c r="DT19" s="63"/>
      <c r="DU19" s="64"/>
      <c r="DV19" s="65"/>
      <c r="DW19" s="62"/>
      <c r="DX19" s="63"/>
      <c r="DY19" s="64"/>
      <c r="DZ19" s="63"/>
      <c r="EA19" s="65"/>
      <c r="EB19" s="66"/>
    </row>
    <row r="20" spans="1:132" ht="23.25" x14ac:dyDescent="0.5">
      <c r="A20" s="56"/>
      <c r="B20" s="57"/>
      <c r="C20" s="57"/>
      <c r="D20" s="56"/>
      <c r="E20" s="57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59"/>
      <c r="DB20" s="61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62"/>
      <c r="DN20" s="63"/>
      <c r="DO20" s="62"/>
      <c r="DP20" s="63"/>
      <c r="DQ20" s="62"/>
      <c r="DR20" s="63"/>
      <c r="DS20" s="62"/>
      <c r="DT20" s="63"/>
      <c r="DU20" s="64"/>
      <c r="DV20" s="65"/>
      <c r="DW20" s="62"/>
      <c r="DX20" s="63"/>
      <c r="DY20" s="64"/>
      <c r="DZ20" s="63"/>
      <c r="EA20" s="65"/>
      <c r="EB20" s="66"/>
    </row>
  </sheetData>
  <mergeCells count="10">
    <mergeCell ref="DA3:EB3"/>
    <mergeCell ref="E3:E5"/>
    <mergeCell ref="F3:F5"/>
    <mergeCell ref="A1:BC1"/>
    <mergeCell ref="G3:BC3"/>
    <mergeCell ref="A2:F2"/>
    <mergeCell ref="A3:A5"/>
    <mergeCell ref="B3:B5"/>
    <mergeCell ref="C3:C5"/>
    <mergeCell ref="D3:D5"/>
  </mergeCells>
  <dataValidations count="2">
    <dataValidation type="decimal" allowBlank="1" showInputMessage="1" showErrorMessage="1" errorTitle="กรอกข้อมูลผิด" error="กรอกคะแนนผิด คะแนนที่ถูกคือ 0, 1.5, 2.5" sqref="AX1:BA1048576">
      <formula1>0</formula1>
      <formula2>2.5</formula2>
    </dataValidation>
    <dataValidation type="whole" allowBlank="1" showInputMessage="1" showErrorMessage="1" errorTitle="กรอกคะแนนผิด" error="กรอกคะแนนผิด คะแนนที่ถูกตือ 0, 2, 4" sqref="BB1:BC1048576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zoomScale="115" zoomScaleNormal="115" workbookViewId="0">
      <selection activeCell="O22" sqref="O22"/>
    </sheetView>
  </sheetViews>
  <sheetFormatPr defaultRowHeight="14.25" x14ac:dyDescent="0.2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8" width="9.75" customWidth="1"/>
    <col min="9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57" customHeight="1" x14ac:dyDescent="0.6">
      <c r="A1" s="78" t="s">
        <v>53</v>
      </c>
      <c r="B1" s="79"/>
      <c r="C1" s="79"/>
      <c r="D1" s="79"/>
      <c r="E1" s="79"/>
      <c r="F1" s="79"/>
      <c r="G1" s="79"/>
      <c r="H1" s="79"/>
      <c r="I1" s="79"/>
      <c r="J1" s="79"/>
      <c r="K1" s="80"/>
      <c r="L1" s="80"/>
      <c r="M1" s="80"/>
    </row>
    <row r="2" spans="1:13" ht="15.75" customHeight="1" x14ac:dyDescent="0.2">
      <c r="A2" s="81"/>
      <c r="B2" s="80"/>
      <c r="C2" s="80"/>
      <c r="D2" s="80"/>
      <c r="E2" s="80"/>
      <c r="F2" s="80"/>
      <c r="K2" s="80"/>
      <c r="L2" s="80"/>
      <c r="M2" s="80"/>
    </row>
    <row r="3" spans="1:13" ht="21.2" customHeight="1" x14ac:dyDescent="0.2">
      <c r="A3" s="81" t="s">
        <v>30</v>
      </c>
      <c r="B3" s="80"/>
      <c r="C3" s="80"/>
      <c r="D3" s="80"/>
      <c r="E3" s="80"/>
      <c r="F3" s="80"/>
      <c r="G3" s="82" t="s">
        <v>33</v>
      </c>
      <c r="H3" s="80"/>
      <c r="I3" s="80"/>
      <c r="J3" s="80"/>
      <c r="K3" s="80"/>
      <c r="L3" s="80"/>
      <c r="M3" s="80"/>
    </row>
    <row r="4" spans="1:13" ht="21.2" customHeight="1" x14ac:dyDescent="0.2">
      <c r="A4" s="81" t="s">
        <v>31</v>
      </c>
      <c r="B4" s="80"/>
      <c r="C4" s="80"/>
      <c r="D4" s="80"/>
      <c r="E4" s="80"/>
      <c r="F4" s="80"/>
      <c r="G4" s="82" t="s">
        <v>71</v>
      </c>
      <c r="H4" s="80"/>
      <c r="I4" s="80"/>
      <c r="J4" s="80"/>
      <c r="K4" s="80"/>
      <c r="L4" s="80"/>
      <c r="M4" s="80"/>
    </row>
    <row r="5" spans="1:13" ht="10.5" customHeight="1" x14ac:dyDescent="0.2"/>
    <row r="6" spans="1:13" ht="24.75" customHeight="1" x14ac:dyDescent="0.2">
      <c r="A6" s="91" t="s">
        <v>17</v>
      </c>
      <c r="B6" s="91" t="s">
        <v>18</v>
      </c>
      <c r="C6" s="91" t="s">
        <v>19</v>
      </c>
      <c r="D6" s="91" t="s">
        <v>20</v>
      </c>
      <c r="E6" s="91" t="s">
        <v>21</v>
      </c>
      <c r="F6" s="91" t="s">
        <v>22</v>
      </c>
      <c r="G6" s="83" t="s">
        <v>32</v>
      </c>
      <c r="H6" s="85" t="s">
        <v>23</v>
      </c>
      <c r="I6" s="87" t="s">
        <v>24</v>
      </c>
      <c r="J6" s="88" t="s">
        <v>25</v>
      </c>
      <c r="K6" s="89"/>
      <c r="L6" s="89"/>
      <c r="M6" s="90"/>
    </row>
    <row r="7" spans="1:13" ht="24.75" customHeight="1" x14ac:dyDescent="0.2">
      <c r="A7" s="86"/>
      <c r="B7" s="86"/>
      <c r="C7" s="86"/>
      <c r="D7" s="86"/>
      <c r="E7" s="86"/>
      <c r="F7" s="86"/>
      <c r="G7" s="84"/>
      <c r="H7" s="86"/>
      <c r="I7" s="86"/>
      <c r="J7" s="20" t="s">
        <v>26</v>
      </c>
      <c r="K7" s="21" t="s">
        <v>27</v>
      </c>
      <c r="L7" s="21" t="s">
        <v>28</v>
      </c>
      <c r="M7" s="21" t="s">
        <v>29</v>
      </c>
    </row>
    <row r="8" spans="1:13" ht="18.75" customHeight="1" x14ac:dyDescent="0.2">
      <c r="A8" s="25" t="s">
        <v>34</v>
      </c>
      <c r="B8" s="41">
        <v>15</v>
      </c>
      <c r="C8" s="41">
        <v>100</v>
      </c>
      <c r="D8" s="42">
        <f>MIN(science!EA6:EA20)</f>
        <v>0</v>
      </c>
      <c r="E8" s="42">
        <f>MAX(science!EA6:EA20)</f>
        <v>0</v>
      </c>
      <c r="F8" s="43" t="e">
        <f>AVERAGE(science!EA6:EA20)</f>
        <v>#DIV/0!</v>
      </c>
      <c r="G8" s="43" t="e">
        <f>_xlfn.STDEV.P(science!EA6:EA20)</f>
        <v>#DIV/0!</v>
      </c>
      <c r="H8" s="43" t="e">
        <f>(F8/C8)*100</f>
        <v>#DIV/0!</v>
      </c>
      <c r="I8" s="43" t="e">
        <f>(G8/F8)*100</f>
        <v>#DIV/0!</v>
      </c>
      <c r="J8" s="43">
        <f>(COUNTIF(science!EB6:EB20,"ปรับปรุง")/B8)*100</f>
        <v>0</v>
      </c>
      <c r="K8" s="43">
        <f>(COUNTIF(science!EB6:EB20,"พอใช้")/B8)*100</f>
        <v>0</v>
      </c>
      <c r="L8" s="43">
        <f>(COUNTIF(science!EB6:EB20,"ดี")/B8)*100</f>
        <v>0</v>
      </c>
      <c r="M8" s="43">
        <f>(COUNTIF(science!EB6:EB20,"ดีมาก")/B8)*100</f>
        <v>0</v>
      </c>
    </row>
    <row r="9" spans="1:13" s="40" customFormat="1" ht="18.75" customHeight="1" x14ac:dyDescent="0.2">
      <c r="A9" s="22" t="s">
        <v>35</v>
      </c>
      <c r="B9" s="44">
        <v>15</v>
      </c>
      <c r="C9" s="44">
        <v>21</v>
      </c>
      <c r="D9" s="45">
        <f>MIN(science!DM6:DM20)</f>
        <v>0</v>
      </c>
      <c r="E9" s="45">
        <f>MAX(science!DM6:DM20)</f>
        <v>0</v>
      </c>
      <c r="F9" s="46" t="e">
        <f>AVERAGE(science!DM6:DM20)</f>
        <v>#DIV/0!</v>
      </c>
      <c r="G9" s="46" t="e">
        <f>_xlfn.STDEV.P(science!DM6:DM20)</f>
        <v>#DIV/0!</v>
      </c>
      <c r="H9" s="46" t="e">
        <f t="shared" ref="H9:H17" si="0">(F9/C9)*100</f>
        <v>#DIV/0!</v>
      </c>
      <c r="I9" s="46" t="e">
        <f t="shared" ref="I9:I17" si="1">(G9/F9)*100</f>
        <v>#DIV/0!</v>
      </c>
      <c r="J9" s="46">
        <f>(COUNTIF(science!DN6:DN20,"ปรับปรุง")/B9)*100</f>
        <v>0</v>
      </c>
      <c r="K9" s="46">
        <f>(COUNTIF(science!DN6:DN20,"พอใช้")/B9)*100</f>
        <v>0</v>
      </c>
      <c r="L9" s="46">
        <f>(COUNTIF(science!DN6:DN20,"ดี")/B9)*100</f>
        <v>0</v>
      </c>
      <c r="M9" s="46">
        <f>(COUNTIF(science!DN6:DN20,"ดีมาก")/B9)*100</f>
        <v>0</v>
      </c>
    </row>
    <row r="10" spans="1:13" ht="18.75" customHeight="1" x14ac:dyDescent="0.2">
      <c r="A10" s="23" t="s">
        <v>36</v>
      </c>
      <c r="B10" s="47">
        <v>15</v>
      </c>
      <c r="C10" s="47">
        <v>12</v>
      </c>
      <c r="D10" s="48">
        <f>MIN(science!DA6:DA20)</f>
        <v>0</v>
      </c>
      <c r="E10" s="48">
        <f>MAX(science!DA6:DA20)</f>
        <v>0</v>
      </c>
      <c r="F10" s="49" t="e">
        <f>AVERAGE(science!DA6:DA20)</f>
        <v>#DIV/0!</v>
      </c>
      <c r="G10" s="49" t="e">
        <f>_xlfn.STDEV.P(science!DA6:DA20)</f>
        <v>#DIV/0!</v>
      </c>
      <c r="H10" s="49" t="e">
        <f t="shared" si="0"/>
        <v>#DIV/0!</v>
      </c>
      <c r="I10" s="49" t="e">
        <f t="shared" si="1"/>
        <v>#DIV/0!</v>
      </c>
      <c r="J10" s="49"/>
      <c r="K10" s="49"/>
      <c r="L10" s="49"/>
      <c r="M10" s="49"/>
    </row>
    <row r="11" spans="1:13" ht="18.75" customHeight="1" x14ac:dyDescent="0.2">
      <c r="A11" s="24" t="s">
        <v>37</v>
      </c>
      <c r="B11" s="51">
        <v>15</v>
      </c>
      <c r="C11" s="51">
        <v>9</v>
      </c>
      <c r="D11" s="50">
        <f>MIN(science!DB6:DB20)</f>
        <v>0</v>
      </c>
      <c r="E11" s="50">
        <f>MAX(science!DB6:DB20)</f>
        <v>0</v>
      </c>
      <c r="F11" s="52" t="e">
        <f>AVERAGE(science!DB6:DB20)</f>
        <v>#DIV/0!</v>
      </c>
      <c r="G11" s="52" t="e">
        <f>_xlfn.STDEV.P(science!DB6:DB20)</f>
        <v>#DIV/0!</v>
      </c>
      <c r="H11" s="52" t="e">
        <f t="shared" si="0"/>
        <v>#DIV/0!</v>
      </c>
      <c r="I11" s="52" t="e">
        <f t="shared" si="1"/>
        <v>#DIV/0!</v>
      </c>
      <c r="J11" s="52"/>
      <c r="K11" s="52"/>
      <c r="L11" s="52"/>
      <c r="M11" s="52"/>
    </row>
    <row r="12" spans="1:13" s="40" customFormat="1" ht="18.75" customHeight="1" x14ac:dyDescent="0.2">
      <c r="A12" s="22" t="s">
        <v>38</v>
      </c>
      <c r="B12" s="44">
        <v>15</v>
      </c>
      <c r="C12" s="44">
        <v>11</v>
      </c>
      <c r="D12" s="45">
        <f>MIN(science!DO6:DO20)</f>
        <v>0</v>
      </c>
      <c r="E12" s="45">
        <f>MAX(science!DO6:DO20)</f>
        <v>0</v>
      </c>
      <c r="F12" s="46" t="e">
        <f>AVERAGE(science!DO6:DO20)</f>
        <v>#DIV/0!</v>
      </c>
      <c r="G12" s="46" t="e">
        <f>_xlfn.STDEV.P(science!DO6:DO20)</f>
        <v>#DIV/0!</v>
      </c>
      <c r="H12" s="46" t="e">
        <f t="shared" si="0"/>
        <v>#DIV/0!</v>
      </c>
      <c r="I12" s="46" t="e">
        <f t="shared" si="1"/>
        <v>#DIV/0!</v>
      </c>
      <c r="J12" s="46">
        <f>(COUNTIF(science!DP6:DP20,"ปรับปรุง")/B12)*100</f>
        <v>0</v>
      </c>
      <c r="K12" s="46">
        <f>(COUNTIF(science!DP6:DP20,"พอใช้")/B12)*100</f>
        <v>0</v>
      </c>
      <c r="L12" s="46">
        <f>(COUNTIF(science!DP6:DP20,"ดี")/B12)*100</f>
        <v>0</v>
      </c>
      <c r="M12" s="46">
        <f>(COUNTIF(science!DP6:DP20,"ดีมาก")/B12)*100</f>
        <v>0</v>
      </c>
    </row>
    <row r="13" spans="1:13" ht="18.75" customHeight="1" x14ac:dyDescent="0.2">
      <c r="A13" s="23" t="s">
        <v>39</v>
      </c>
      <c r="B13" s="47">
        <v>15</v>
      </c>
      <c r="C13" s="47">
        <v>5</v>
      </c>
      <c r="D13" s="48">
        <f>MIN(science!DC6:DC20)</f>
        <v>0</v>
      </c>
      <c r="E13" s="48">
        <f>MAX(science!DC6:DC20)</f>
        <v>0</v>
      </c>
      <c r="F13" s="49" t="e">
        <f>AVERAGE(science!DC6:DC20)</f>
        <v>#DIV/0!</v>
      </c>
      <c r="G13" s="49" t="e">
        <f>_xlfn.STDEV.P(science!DC6:DC20)</f>
        <v>#DIV/0!</v>
      </c>
      <c r="H13" s="49" t="e">
        <f t="shared" ref="H13" si="2">(F13/C13)*100</f>
        <v>#DIV/0!</v>
      </c>
      <c r="I13" s="49" t="e">
        <f t="shared" ref="I13" si="3">(G13/F13)*100</f>
        <v>#DIV/0!</v>
      </c>
      <c r="J13" s="49"/>
      <c r="K13" s="49"/>
      <c r="L13" s="49"/>
      <c r="M13" s="49"/>
    </row>
    <row r="14" spans="1:13" ht="18.75" customHeight="1" x14ac:dyDescent="0.2">
      <c r="A14" s="24" t="s">
        <v>40</v>
      </c>
      <c r="B14" s="51">
        <v>15</v>
      </c>
      <c r="C14" s="51">
        <v>6</v>
      </c>
      <c r="D14" s="50">
        <f>MIN(science!DD6:DD20)</f>
        <v>0</v>
      </c>
      <c r="E14" s="50">
        <f>MAX(science!DD6:DD20)</f>
        <v>0</v>
      </c>
      <c r="F14" s="52" t="e">
        <f>AVERAGE(science!DD6:DD20)</f>
        <v>#DIV/0!</v>
      </c>
      <c r="G14" s="52" t="e">
        <f>_xlfn.STDEV.P(science!DD6:DD20)</f>
        <v>#DIV/0!</v>
      </c>
      <c r="H14" s="52" t="e">
        <f t="shared" si="0"/>
        <v>#DIV/0!</v>
      </c>
      <c r="I14" s="52" t="e">
        <f t="shared" si="1"/>
        <v>#DIV/0!</v>
      </c>
      <c r="J14" s="52"/>
      <c r="K14" s="52"/>
      <c r="L14" s="52"/>
      <c r="M14" s="52"/>
    </row>
    <row r="15" spans="1:13" s="40" customFormat="1" ht="18.75" customHeight="1" x14ac:dyDescent="0.2">
      <c r="A15" s="22" t="s">
        <v>41</v>
      </c>
      <c r="B15" s="44">
        <v>15</v>
      </c>
      <c r="C15" s="44">
        <v>17</v>
      </c>
      <c r="D15" s="45">
        <f>MIN(science!DQ6:DQ20)</f>
        <v>0</v>
      </c>
      <c r="E15" s="45">
        <f>MAX(science!DQ6:DQ20)</f>
        <v>0</v>
      </c>
      <c r="F15" s="46" t="e">
        <f>AVERAGE(science!DQ6:DQ20)</f>
        <v>#DIV/0!</v>
      </c>
      <c r="G15" s="46" t="e">
        <f>_xlfn.STDEV.P(science!DQ6:DQ20)</f>
        <v>#DIV/0!</v>
      </c>
      <c r="H15" s="46" t="e">
        <f t="shared" si="0"/>
        <v>#DIV/0!</v>
      </c>
      <c r="I15" s="46" t="e">
        <f t="shared" si="1"/>
        <v>#DIV/0!</v>
      </c>
      <c r="J15" s="46">
        <f>(COUNTIF(science!DR6:DR20,"ปรับปรุง")/B15)*100</f>
        <v>0</v>
      </c>
      <c r="K15" s="46">
        <f>(COUNTIF(science!DR6:DR20,"พอใช้")/B15)*100</f>
        <v>0</v>
      </c>
      <c r="L15" s="46">
        <f>(COUNTIF(science!DR6:DR20,"ดี")/B15)*100</f>
        <v>0</v>
      </c>
      <c r="M15" s="46">
        <f>(COUNTIF(science!DR6:DR20,"ดีมาก")/B15)*100</f>
        <v>0</v>
      </c>
    </row>
    <row r="16" spans="1:13" ht="18.75" customHeight="1" x14ac:dyDescent="0.2">
      <c r="A16" s="23" t="s">
        <v>42</v>
      </c>
      <c r="B16" s="47">
        <v>15</v>
      </c>
      <c r="C16" s="47">
        <v>10</v>
      </c>
      <c r="D16" s="48">
        <f>MIN(science!DE6:DE20)</f>
        <v>0</v>
      </c>
      <c r="E16" s="48">
        <f>MAX(science!DE6:DE20)</f>
        <v>0</v>
      </c>
      <c r="F16" s="49" t="e">
        <f>AVERAGE(science!DE6:DE20)</f>
        <v>#DIV/0!</v>
      </c>
      <c r="G16" s="49" t="e">
        <f>_xlfn.STDEV.P(science!DE6:DE20)</f>
        <v>#DIV/0!</v>
      </c>
      <c r="H16" s="49" t="e">
        <f t="shared" si="0"/>
        <v>#DIV/0!</v>
      </c>
      <c r="I16" s="49" t="e">
        <f t="shared" si="1"/>
        <v>#DIV/0!</v>
      </c>
      <c r="J16" s="49"/>
      <c r="K16" s="49"/>
      <c r="L16" s="49"/>
      <c r="M16" s="49"/>
    </row>
    <row r="17" spans="1:13" ht="18.75" customHeight="1" x14ac:dyDescent="0.2">
      <c r="A17" s="24" t="s">
        <v>43</v>
      </c>
      <c r="B17" s="53">
        <v>15</v>
      </c>
      <c r="C17" s="53">
        <v>7</v>
      </c>
      <c r="D17" s="50">
        <f>MIN(science!DF6:DF20)</f>
        <v>0</v>
      </c>
      <c r="E17" s="50">
        <f>MAX(science!DF6:DF20)</f>
        <v>0</v>
      </c>
      <c r="F17" s="52" t="e">
        <f>AVERAGE(science!DF6:DF20)</f>
        <v>#DIV/0!</v>
      </c>
      <c r="G17" s="52" t="e">
        <f>_xlfn.STDEV.P(science!DF6:DF20)</f>
        <v>#DIV/0!</v>
      </c>
      <c r="H17" s="52" t="e">
        <f t="shared" si="0"/>
        <v>#DIV/0!</v>
      </c>
      <c r="I17" s="52" t="e">
        <f t="shared" si="1"/>
        <v>#DIV/0!</v>
      </c>
      <c r="J17" s="53"/>
      <c r="K17" s="53"/>
      <c r="L17" s="53"/>
      <c r="M17" s="53"/>
    </row>
    <row r="18" spans="1:13" s="40" customFormat="1" ht="18.75" customHeight="1" x14ac:dyDescent="0.2">
      <c r="A18" s="22" t="s">
        <v>44</v>
      </c>
      <c r="B18" s="54">
        <v>15</v>
      </c>
      <c r="C18" s="54">
        <v>17</v>
      </c>
      <c r="D18" s="45">
        <f>MIN(science!DS6:DS20)</f>
        <v>0</v>
      </c>
      <c r="E18" s="45">
        <f>MAX(science!DS6:DS20)</f>
        <v>0</v>
      </c>
      <c r="F18" s="46" t="e">
        <f>AVERAGE(science!DS6:DS20)</f>
        <v>#DIV/0!</v>
      </c>
      <c r="G18" s="46" t="e">
        <f>_xlfn.STDEV.P(science!DS6:DS20)</f>
        <v>#DIV/0!</v>
      </c>
      <c r="H18" s="46" t="e">
        <f t="shared" ref="H18:H20" si="4">(F18/C18)*100</f>
        <v>#DIV/0!</v>
      </c>
      <c r="I18" s="46" t="e">
        <f t="shared" ref="I18:I20" si="5">(G18/F18)*100</f>
        <v>#DIV/0!</v>
      </c>
      <c r="J18" s="46">
        <f>(COUNTIF(science!DT6:DT20,"ปรับปรุง")/B18)*100</f>
        <v>0</v>
      </c>
      <c r="K18" s="46">
        <f>(COUNTIF(science!DT6:DT20,"พอใช้")/B18)*100</f>
        <v>0</v>
      </c>
      <c r="L18" s="46">
        <f>(COUNTIF(science!DT6:DT20,"ดี")/B18)*100</f>
        <v>0</v>
      </c>
      <c r="M18" s="46">
        <f>(COUNTIF(science!DT6:DT20,"ดีมาก")/B18)*100</f>
        <v>0</v>
      </c>
    </row>
    <row r="19" spans="1:13" ht="18.75" customHeight="1" x14ac:dyDescent="0.2">
      <c r="A19" s="23" t="s">
        <v>45</v>
      </c>
      <c r="B19" s="55">
        <v>15</v>
      </c>
      <c r="C19" s="55">
        <v>11</v>
      </c>
      <c r="D19" s="48">
        <f>MIN(science!DG6:DG20)</f>
        <v>0</v>
      </c>
      <c r="E19" s="48">
        <f>MAX(science!DG6:DG20)</f>
        <v>0</v>
      </c>
      <c r="F19" s="49" t="e">
        <f>AVERAGE(science!DG6:DG20)</f>
        <v>#DIV/0!</v>
      </c>
      <c r="G19" s="49" t="e">
        <f>_xlfn.STDEV.P(science!DG6:DG20)</f>
        <v>#DIV/0!</v>
      </c>
      <c r="H19" s="49" t="e">
        <f t="shared" si="4"/>
        <v>#DIV/0!</v>
      </c>
      <c r="I19" s="49" t="e">
        <f t="shared" si="5"/>
        <v>#DIV/0!</v>
      </c>
      <c r="J19" s="55"/>
      <c r="K19" s="55"/>
      <c r="L19" s="55"/>
      <c r="M19" s="55"/>
    </row>
    <row r="20" spans="1:13" ht="18.75" customHeight="1" x14ac:dyDescent="0.2">
      <c r="A20" s="24" t="s">
        <v>46</v>
      </c>
      <c r="B20" s="53">
        <v>15</v>
      </c>
      <c r="C20" s="53">
        <v>16</v>
      </c>
      <c r="D20" s="50">
        <f>MIN(science!DH6:DH20)</f>
        <v>0</v>
      </c>
      <c r="E20" s="50">
        <f>MAX(science!DH6:DH20)</f>
        <v>0</v>
      </c>
      <c r="F20" s="52" t="e">
        <f>AVERAGE(science!DH6:DH20)</f>
        <v>#DIV/0!</v>
      </c>
      <c r="G20" s="52" t="e">
        <f>_xlfn.STDEV.P(science!DH6:DH20)</f>
        <v>#DIV/0!</v>
      </c>
      <c r="H20" s="52" t="e">
        <f t="shared" si="4"/>
        <v>#DIV/0!</v>
      </c>
      <c r="I20" s="52" t="e">
        <f t="shared" si="5"/>
        <v>#DIV/0!</v>
      </c>
      <c r="J20" s="53"/>
      <c r="K20" s="53"/>
      <c r="L20" s="53"/>
      <c r="M20" s="53"/>
    </row>
    <row r="21" spans="1:13" s="40" customFormat="1" ht="18.75" customHeight="1" x14ac:dyDescent="0.2">
      <c r="A21" s="22" t="s">
        <v>47</v>
      </c>
      <c r="B21" s="54">
        <v>15</v>
      </c>
      <c r="C21" s="54">
        <v>16.5</v>
      </c>
      <c r="D21" s="45">
        <f>MIN(science!DU6:DU20)</f>
        <v>0</v>
      </c>
      <c r="E21" s="45">
        <f>MAX(science!DU6:DU20)</f>
        <v>0</v>
      </c>
      <c r="F21" s="46" t="e">
        <f>AVERAGE(science!DU6:DU20)</f>
        <v>#DIV/0!</v>
      </c>
      <c r="G21" s="46" t="e">
        <f>_xlfn.STDEV.P(science!DU6:DU20)</f>
        <v>#DIV/0!</v>
      </c>
      <c r="H21" s="46" t="e">
        <f t="shared" ref="H21:H22" si="6">(F21/C21)*100</f>
        <v>#DIV/0!</v>
      </c>
      <c r="I21" s="46" t="e">
        <f t="shared" ref="I21:I22" si="7">(G21/F21)*100</f>
        <v>#DIV/0!</v>
      </c>
      <c r="J21" s="46">
        <f>(COUNTIF(science!DV6:DV20,"ปรับปรุง")/B21)*100</f>
        <v>0</v>
      </c>
      <c r="K21" s="46">
        <f>(COUNTIF(science!DV6:DV20,"พอใช้")/B21)*100</f>
        <v>0</v>
      </c>
      <c r="L21" s="46">
        <f>(COUNTIF(science!DV6:DV20,"ดี")/B21)*100</f>
        <v>0</v>
      </c>
      <c r="M21" s="46">
        <f>(COUNTIF(science!DV6:DV20,"ดีมาก")/B21)*100</f>
        <v>0</v>
      </c>
    </row>
    <row r="22" spans="1:13" ht="18.75" customHeight="1" x14ac:dyDescent="0.2">
      <c r="A22" s="24" t="s">
        <v>48</v>
      </c>
      <c r="B22" s="53">
        <v>15</v>
      </c>
      <c r="C22" s="53">
        <v>16.5</v>
      </c>
      <c r="D22" s="50">
        <f>MIN(science!DI6:DI20)</f>
        <v>0</v>
      </c>
      <c r="E22" s="50">
        <f>MAX(science!DI6:DI20)</f>
        <v>0</v>
      </c>
      <c r="F22" s="52" t="e">
        <f>AVERAGE(science!DI6:DI20)</f>
        <v>#DIV/0!</v>
      </c>
      <c r="G22" s="52" t="e">
        <f>_xlfn.STDEV.P(science!DI6:DI20)</f>
        <v>#DIV/0!</v>
      </c>
      <c r="H22" s="52" t="e">
        <f t="shared" si="6"/>
        <v>#DIV/0!</v>
      </c>
      <c r="I22" s="52" t="e">
        <f t="shared" si="7"/>
        <v>#DIV/0!</v>
      </c>
      <c r="J22" s="53"/>
      <c r="K22" s="53"/>
      <c r="L22" s="53"/>
      <c r="M22" s="53"/>
    </row>
    <row r="23" spans="1:13" s="40" customFormat="1" ht="18.75" customHeight="1" x14ac:dyDescent="0.2">
      <c r="A23" s="22" t="s">
        <v>49</v>
      </c>
      <c r="B23" s="54">
        <v>15</v>
      </c>
      <c r="C23" s="54">
        <v>9</v>
      </c>
      <c r="D23" s="45">
        <f>MIN(science!DW6:DW20)</f>
        <v>0</v>
      </c>
      <c r="E23" s="45">
        <f>MAX(science!DW6:DW20)</f>
        <v>0</v>
      </c>
      <c r="F23" s="46" t="e">
        <f>AVERAGE(science!DW6:DW20)</f>
        <v>#DIV/0!</v>
      </c>
      <c r="G23" s="46" t="e">
        <f>_xlfn.STDEV.P(science!DW6:DW20)</f>
        <v>#DIV/0!</v>
      </c>
      <c r="H23" s="46" t="e">
        <f t="shared" ref="H23:H24" si="8">(F23/C23)*100</f>
        <v>#DIV/0!</v>
      </c>
      <c r="I23" s="46" t="e">
        <f t="shared" ref="I23:I24" si="9">(G23/F23)*100</f>
        <v>#DIV/0!</v>
      </c>
      <c r="J23" s="46">
        <f>(COUNTIF(science!DX6:DX20,"ปรับปรุง")/B23)*100</f>
        <v>0</v>
      </c>
      <c r="K23" s="46">
        <f>(COUNTIF(science!DX6:DX20,"พอใช้")/B23)*100</f>
        <v>0</v>
      </c>
      <c r="L23" s="46">
        <f>(COUNTIF(science!DX6:DX20,"ดี")/B23)*100</f>
        <v>0</v>
      </c>
      <c r="M23" s="46">
        <f>(COUNTIF(science!DX6:DX20,"ดีมาก")/B23)*100</f>
        <v>0</v>
      </c>
    </row>
    <row r="24" spans="1:13" ht="18.75" customHeight="1" x14ac:dyDescent="0.2">
      <c r="A24" s="24" t="s">
        <v>50</v>
      </c>
      <c r="B24" s="53">
        <v>15</v>
      </c>
      <c r="C24" s="53">
        <v>9</v>
      </c>
      <c r="D24" s="50">
        <f>MIN(science!DJ6:DJ20)</f>
        <v>0</v>
      </c>
      <c r="E24" s="50">
        <f>MAX(science!DJ6:DJ20)</f>
        <v>0</v>
      </c>
      <c r="F24" s="52" t="e">
        <f>AVERAGE(science!DJ6:DJ20)</f>
        <v>#DIV/0!</v>
      </c>
      <c r="G24" s="52" t="e">
        <f>_xlfn.STDEV.P(science!DJ6:DJ20)</f>
        <v>#DIV/0!</v>
      </c>
      <c r="H24" s="52" t="e">
        <f t="shared" si="8"/>
        <v>#DIV/0!</v>
      </c>
      <c r="I24" s="52" t="e">
        <f t="shared" si="9"/>
        <v>#DIV/0!</v>
      </c>
      <c r="J24" s="53"/>
      <c r="K24" s="53"/>
      <c r="L24" s="53"/>
      <c r="M24" s="53"/>
    </row>
    <row r="25" spans="1:13" s="40" customFormat="1" ht="18.75" customHeight="1" x14ac:dyDescent="0.2">
      <c r="A25" s="22" t="s">
        <v>51</v>
      </c>
      <c r="B25" s="54">
        <v>15</v>
      </c>
      <c r="C25" s="54">
        <v>8.5</v>
      </c>
      <c r="D25" s="45">
        <f>MIN(science!DY6:DY20)</f>
        <v>0</v>
      </c>
      <c r="E25" s="45">
        <f>MAX(science!DY6:DY20)</f>
        <v>0</v>
      </c>
      <c r="F25" s="46" t="e">
        <f>AVERAGE(science!DY6:DY20)</f>
        <v>#DIV/0!</v>
      </c>
      <c r="G25" s="46" t="e">
        <f>_xlfn.STDEV.P(science!DY6:DY20)</f>
        <v>#DIV/0!</v>
      </c>
      <c r="H25" s="46" t="e">
        <f t="shared" ref="H25:H27" si="10">(F25/C25)*100</f>
        <v>#DIV/0!</v>
      </c>
      <c r="I25" s="46" t="e">
        <f t="shared" ref="I25:I27" si="11">(G25/F25)*100</f>
        <v>#DIV/0!</v>
      </c>
      <c r="J25" s="46">
        <f>(COUNTIF(science!DZ6:DZ20,"ปรับปรุง")/B25)*100</f>
        <v>0</v>
      </c>
      <c r="K25" s="46">
        <f>(COUNTIF(science!DZ6:DZ20,"พอใช้")/B25)*100</f>
        <v>0</v>
      </c>
      <c r="L25" s="46">
        <f>(COUNTIF(science!DZ6:DZ20,"ดี")/B25)*100</f>
        <v>0</v>
      </c>
      <c r="M25" s="46">
        <f>(COUNTIF(science!DZ6:DZ20,"ดีมาก")/B25)*100</f>
        <v>0</v>
      </c>
    </row>
    <row r="26" spans="1:13" s="36" customFormat="1" ht="18.75" customHeight="1" x14ac:dyDescent="0.2">
      <c r="A26" s="23" t="s">
        <v>52</v>
      </c>
      <c r="B26" s="55">
        <v>15</v>
      </c>
      <c r="C26" s="55">
        <v>6.5</v>
      </c>
      <c r="D26" s="48">
        <f>MIN(science!DK6:DK20)</f>
        <v>0</v>
      </c>
      <c r="E26" s="48">
        <f>MAX(science!DK6:DK20)</f>
        <v>0</v>
      </c>
      <c r="F26" s="49" t="e">
        <f>AVERAGE(science!DK6:DK20)</f>
        <v>#DIV/0!</v>
      </c>
      <c r="G26" s="49" t="e">
        <f>_xlfn.STDEV.P(science!DK6:DK20)</f>
        <v>#DIV/0!</v>
      </c>
      <c r="H26" s="49" t="e">
        <f t="shared" si="10"/>
        <v>#DIV/0!</v>
      </c>
      <c r="I26" s="49" t="e">
        <f t="shared" si="11"/>
        <v>#DIV/0!</v>
      </c>
      <c r="J26" s="55"/>
      <c r="K26" s="55"/>
      <c r="L26" s="55"/>
      <c r="M26" s="55"/>
    </row>
    <row r="27" spans="1:13" ht="18.75" customHeight="1" x14ac:dyDescent="0.2">
      <c r="A27" s="24" t="s">
        <v>54</v>
      </c>
      <c r="B27" s="53">
        <v>15</v>
      </c>
      <c r="C27" s="53">
        <v>2</v>
      </c>
      <c r="D27" s="50">
        <f>MIN(science!DL6:DL20)</f>
        <v>0</v>
      </c>
      <c r="E27" s="50">
        <f>MAX(science!DL6:DL20)</f>
        <v>0</v>
      </c>
      <c r="F27" s="52" t="e">
        <f>AVERAGE(science!DL6:DL20)</f>
        <v>#DIV/0!</v>
      </c>
      <c r="G27" s="52" t="e">
        <f>_xlfn.STDEV.P(science!DL6:DL20)</f>
        <v>#DIV/0!</v>
      </c>
      <c r="H27" s="52" t="e">
        <f t="shared" si="10"/>
        <v>#DIV/0!</v>
      </c>
      <c r="I27" s="52" t="e">
        <f t="shared" si="11"/>
        <v>#DIV/0!</v>
      </c>
      <c r="J27" s="53"/>
      <c r="K27" s="53"/>
      <c r="L27" s="53"/>
      <c r="M27" s="53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science</vt:lpstr>
      <vt:lpstr>รายงานวิทย์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Thurakarn</cp:lastModifiedBy>
  <cp:lastPrinted>2017-11-03T08:42:43Z</cp:lastPrinted>
  <dcterms:created xsi:type="dcterms:W3CDTF">2017-10-27T03:40:44Z</dcterms:created>
  <dcterms:modified xsi:type="dcterms:W3CDTF">2017-12-27T03:09:32Z</dcterms:modified>
</cp:coreProperties>
</file>