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urakarn\Desktop\"/>
    </mc:Choice>
  </mc:AlternateContent>
  <bookViews>
    <workbookView xWindow="0" yWindow="0" windowWidth="17970" windowHeight="5985"/>
  </bookViews>
  <sheets>
    <sheet name="eng" sheetId="1" r:id="rId1"/>
    <sheet name="แปลผล eng" sheetId="7" r:id="rId2"/>
  </sheets>
  <calcPr calcId="162913"/>
</workbook>
</file>

<file path=xl/calcChain.xml><?xml version="1.0" encoding="utf-8"?>
<calcChain xmlns="http://schemas.openxmlformats.org/spreadsheetml/2006/main">
  <c r="CT5" i="1" l="1"/>
  <c r="CL5" i="1"/>
  <c r="CK5" i="1"/>
  <c r="CF5" i="1"/>
  <c r="CC5" i="1"/>
  <c r="CB5" i="1"/>
  <c r="BX5" i="1"/>
  <c r="DD5" i="1" l="1"/>
  <c r="DC5" i="1"/>
  <c r="DB5" i="1"/>
  <c r="CZ5" i="1"/>
  <c r="CW5" i="1"/>
  <c r="CX5" i="1"/>
  <c r="DA5" i="1"/>
  <c r="CY5" i="1"/>
  <c r="CJ5" i="1"/>
  <c r="CI5" i="1"/>
  <c r="CG5" i="1"/>
  <c r="CA5" i="1"/>
  <c r="BZ5" i="1"/>
  <c r="BY5" i="1"/>
  <c r="BP5" i="1"/>
  <c r="CS5" i="1"/>
  <c r="CP5" i="1"/>
  <c r="CO5" i="1"/>
  <c r="CM5" i="1"/>
  <c r="CH5" i="1"/>
  <c r="BW5" i="1"/>
  <c r="BU5" i="1"/>
  <c r="BS5" i="1"/>
  <c r="BQ5" i="1"/>
  <c r="BN5" i="1"/>
  <c r="BO5" i="1"/>
  <c r="CV5" i="1"/>
  <c r="CU5" i="1"/>
  <c r="CR5" i="1"/>
  <c r="CQ5" i="1"/>
  <c r="CN5" i="1"/>
  <c r="CE5" i="1"/>
  <c r="CD5" i="1"/>
  <c r="BV5" i="1"/>
  <c r="BT5" i="1"/>
  <c r="BM5" i="1"/>
  <c r="BK5" i="1"/>
  <c r="BL5" i="1" l="1"/>
  <c r="BR5" i="1"/>
  <c r="DR5" i="1"/>
  <c r="DE5" i="1"/>
  <c r="DF5" i="1"/>
  <c r="DG5" i="1"/>
  <c r="DH5" i="1"/>
  <c r="DI5" i="1"/>
  <c r="DJ5" i="1"/>
  <c r="DK5" i="1"/>
  <c r="DL5" i="1"/>
  <c r="DM5" i="1"/>
  <c r="DN5" i="1"/>
  <c r="DQ5" i="1" l="1"/>
  <c r="DO5" i="1"/>
  <c r="DP5" i="1"/>
  <c r="DS5" i="1"/>
  <c r="DV5" i="1" s="1"/>
  <c r="DW5" i="1" s="1"/>
  <c r="J8" i="7"/>
  <c r="M9" i="7"/>
  <c r="G15" i="7"/>
  <c r="F15" i="7"/>
  <c r="H15" i="7" s="1"/>
  <c r="E15" i="7"/>
  <c r="D15" i="7"/>
  <c r="G14" i="7"/>
  <c r="F14" i="7"/>
  <c r="H14" i="7" s="1"/>
  <c r="E14" i="7"/>
  <c r="D14" i="7"/>
  <c r="M13" i="7"/>
  <c r="L13" i="7"/>
  <c r="K13" i="7"/>
  <c r="J13" i="7"/>
  <c r="G13" i="7"/>
  <c r="F13" i="7"/>
  <c r="H13" i="7" s="1"/>
  <c r="E13" i="7"/>
  <c r="D13" i="7"/>
  <c r="G12" i="7"/>
  <c r="F12" i="7"/>
  <c r="H12" i="7" s="1"/>
  <c r="E12" i="7"/>
  <c r="D12" i="7"/>
  <c r="G11" i="7"/>
  <c r="F11" i="7"/>
  <c r="H11" i="7" s="1"/>
  <c r="E11" i="7"/>
  <c r="D11" i="7"/>
  <c r="G10" i="7"/>
  <c r="F10" i="7"/>
  <c r="H10" i="7" s="1"/>
  <c r="E10" i="7"/>
  <c r="D10" i="7"/>
  <c r="J9" i="7"/>
  <c r="D9" i="7"/>
  <c r="M8" i="7"/>
  <c r="DT5" i="1" l="1"/>
  <c r="DU5" i="1" s="1"/>
  <c r="DX5" i="1"/>
  <c r="DY5" i="1" s="1"/>
  <c r="E8" i="7"/>
  <c r="L8" i="7"/>
  <c r="E9" i="7"/>
  <c r="K9" i="7"/>
  <c r="F8" i="7"/>
  <c r="H8" i="7" s="1"/>
  <c r="K8" i="7"/>
  <c r="F9" i="7"/>
  <c r="H9" i="7" s="1"/>
  <c r="L9" i="7"/>
  <c r="G8" i="7"/>
  <c r="I8" i="7" s="1"/>
  <c r="G9" i="7"/>
  <c r="I13" i="7"/>
  <c r="I11" i="7"/>
  <c r="I15" i="7"/>
  <c r="I10" i="7"/>
  <c r="I14" i="7"/>
  <c r="I12" i="7"/>
  <c r="I9" i="7" l="1"/>
  <c r="D8" i="7"/>
</calcChain>
</file>

<file path=xl/sharedStrings.xml><?xml version="1.0" encoding="utf-8"?>
<sst xmlns="http://schemas.openxmlformats.org/spreadsheetml/2006/main" count="50" uniqueCount="48">
  <si>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</si>
  <si>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</si>
  <si>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</si>
  <si>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</si>
  <si>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</si>
  <si>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</si>
  <si>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</si>
  <si>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</si>
  <si>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</si>
  <si>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</si>
  <si>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ต1.1</t>
  </si>
  <si>
    <t>ต1.2</t>
  </si>
  <si>
    <t>ต1.3</t>
  </si>
  <si>
    <t>ต2.1</t>
  </si>
  <si>
    <t>ต2.2</t>
  </si>
  <si>
    <t>รวม</t>
  </si>
  <si>
    <t>แปลผล</t>
  </si>
  <si>
    <t>สาระ1</t>
  </si>
  <si>
    <t>สาระ2</t>
  </si>
  <si>
    <t>รวมคะแนนและแปลผล</t>
  </si>
  <si>
    <t>ตรวจคะแนนข้อที่</t>
  </si>
  <si>
    <t>ความสามารถ</t>
  </si>
  <si>
    <r>
      <t xml:space="preserve">จำนวน
</t>
    </r>
    <r>
      <rPr>
        <sz val="14"/>
        <color indexed="8"/>
        <rFont val="BrowalliaUPC"/>
        <family val="2"/>
      </rPr>
      <t>นักเรียน</t>
    </r>
  </si>
  <si>
    <r>
      <t xml:space="preserve">คะแนน
</t>
    </r>
    <r>
      <rPr>
        <sz val="14"/>
        <color indexed="8"/>
        <rFont val="BrowalliaUPC"/>
        <family val="2"/>
      </rPr>
      <t>เต็ม</t>
    </r>
  </si>
  <si>
    <r>
      <t xml:space="preserve">คะแนน
</t>
    </r>
    <r>
      <rPr>
        <sz val="14"/>
        <color indexed="8"/>
        <rFont val="BrowalliaUPC"/>
        <family val="2"/>
      </rPr>
      <t>ต่ำสุด</t>
    </r>
  </si>
  <si>
    <r>
      <t xml:space="preserve">คะแนน
</t>
    </r>
    <r>
      <rPr>
        <sz val="14"/>
        <color indexed="8"/>
        <rFont val="BrowalliaUPC"/>
        <family val="2"/>
      </rPr>
      <t>สูงสุด</t>
    </r>
  </si>
  <si>
    <r>
      <t xml:space="preserve">คะแนน
</t>
    </r>
    <r>
      <rPr>
        <sz val="14"/>
        <color indexed="8"/>
        <rFont val="BrowalliaUPC"/>
        <family val="2"/>
      </rPr>
      <t>เฉลี่ย</t>
    </r>
  </si>
  <si>
    <r>
      <t xml:space="preserve">คะแนนเฉลี่ย
</t>
    </r>
    <r>
      <rPr>
        <sz val="12.95"/>
        <color indexed="8"/>
        <rFont val="BrowalliaUPC"/>
        <family val="2"/>
      </rPr>
      <t>ร้อยละ</t>
    </r>
  </si>
  <si>
    <r>
      <t xml:space="preserve">สัมประสิทธิ์
</t>
    </r>
    <r>
      <rPr>
        <sz val="11.95"/>
        <color indexed="8"/>
        <rFont val="BrowalliaUPC"/>
        <family val="2"/>
      </rPr>
      <t xml:space="preserve">การกระจาย
</t>
    </r>
    <r>
      <rPr>
        <sz val="11.95"/>
        <color indexed="8"/>
        <rFont val="BrowalliaUPC"/>
        <family val="2"/>
      </rPr>
      <t>(C.V.)</t>
    </r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</si>
  <si>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</si>
  <si>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</si>
  <si>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</si>
  <si>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</si>
  <si>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</si>
  <si>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มฐ ต 1.1</t>
  </si>
  <si>
    <t>มฐ ต 1.2</t>
  </si>
  <si>
    <t>มฐ ต 1.3</t>
  </si>
  <si>
    <t>มฐ ต 2.1</t>
  </si>
  <si>
    <t>มฐ ต 2.2</t>
  </si>
  <si>
    <t>ภาษาอังกฤษ</t>
  </si>
  <si>
    <t>สาระที่ 1 ภาษาเพื่อการสื่อสาร</t>
  </si>
  <si>
    <t>สาระที่ 2  ภาษาและวัฒนธรรม</t>
  </si>
  <si>
    <t>ประเภทนักเรียน เด็กปกติ</t>
  </si>
  <si>
    <t>เพศ ทุกเพศ</t>
  </si>
  <si>
    <t>ส่วนเบี่ยงเบน
มาตรฐาน</t>
  </si>
  <si>
    <t>โรงเรียน.........................................................................</t>
  </si>
  <si>
    <t xml:space="preserve">รายงานผลการประเมิน Pre O-NET ปีการศึกษา 2560
กลุ่มสาระการเรียนรู้ภาษาต่างประเทศ (ภาษาอังกฤษ) ระดับชั้นมัธยมศึกษาปีที่ 3 </t>
  </si>
  <si>
    <t>สำนักงานเขตพื้นที่การศึกษา.....................................................................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</si>
</sst>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[$-10409]#,##0;\-#,##0"/>
    <numFmt numFmtId="188" formatCode="[$-10409]#,##0.00;\-#,##0.00"/>
  </numFmts>
  <fonts count="11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sz val="14"/>
      <color indexed="8"/>
      <name val="BrowalliaUPC"/>
      <family val="2"/>
    </font>
    <font>
      <sz val="12.95"/>
      <color indexed="8"/>
      <name val="BrowalliaUPC"/>
      <family val="2"/>
    </font>
    <font>
      <sz val="11.95"/>
      <color indexed="8"/>
      <name val="BrowalliaUPC"/>
      <family val="2"/>
    </font>
    <font>
      <b/>
      <sz val="14"/>
      <color indexed="8"/>
      <name val="BrowalliaUPC"/>
      <family val="2"/>
    </font>
    <font>
      <b/>
      <sz val="19"/>
      <color indexed="8"/>
      <name val="BrowalliaUPC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0" xfId="0" applyFont="1"/>
    <xf numFmtId="0" fontId="2" fillId="2" borderId="0" xfId="0" applyFont="1" applyFill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1" fontId="3" fillId="0" borderId="0" xfId="0" applyNumberFormat="1" applyFont="1" applyFill="1" applyProtection="1"/>
    <xf numFmtId="0" fontId="3" fillId="5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" fontId="3" fillId="2" borderId="0" xfId="0" applyNumberFormat="1" applyFont="1" applyFill="1" applyProtection="1"/>
    <xf numFmtId="0" fontId="2" fillId="5" borderId="1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/>
    <xf numFmtId="0" fontId="3" fillId="2" borderId="7" xfId="0" applyFont="1" applyFill="1" applyBorder="1" applyAlignment="1" applyProtection="1"/>
    <xf numFmtId="0" fontId="3" fillId="2" borderId="8" xfId="0" applyFont="1" applyFill="1" applyBorder="1" applyAlignment="1" applyProtection="1"/>
    <xf numFmtId="0" fontId="3" fillId="2" borderId="7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1" fillId="5" borderId="5" xfId="0" applyFont="1" applyFill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 wrapText="1" readingOrder="1"/>
      <protection locked="0"/>
    </xf>
    <xf numFmtId="0" fontId="6" fillId="0" borderId="10" xfId="0" applyFont="1" applyBorder="1" applyAlignment="1" applyProtection="1">
      <alignment horizontal="center" vertical="center" wrapText="1" readingOrder="1"/>
      <protection locked="0"/>
    </xf>
    <xf numFmtId="0" fontId="9" fillId="0" borderId="14" xfId="0" applyFont="1" applyBorder="1" applyAlignment="1" applyProtection="1">
      <alignment horizontal="left" vertical="top" wrapText="1" readingOrder="1"/>
      <protection locked="0"/>
    </xf>
    <xf numFmtId="0" fontId="9" fillId="0" borderId="14" xfId="0" applyFont="1" applyBorder="1" applyAlignment="1" applyProtection="1">
      <alignment horizontal="center" vertical="top" wrapText="1" readingOrder="1"/>
      <protection locked="0"/>
    </xf>
    <xf numFmtId="187" fontId="9" fillId="0" borderId="14" xfId="0" applyNumberFormat="1" applyFont="1" applyBorder="1" applyAlignment="1" applyProtection="1">
      <alignment horizontal="center" vertical="top" wrapText="1" readingOrder="1"/>
      <protection locked="0"/>
    </xf>
    <xf numFmtId="188" fontId="9" fillId="0" borderId="14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5" xfId="0" applyFont="1" applyBorder="1" applyAlignment="1" applyProtection="1">
      <alignment horizontal="left" vertical="top" wrapText="1" readingOrder="1"/>
      <protection locked="0"/>
    </xf>
    <xf numFmtId="0" fontId="6" fillId="0" borderId="15" xfId="0" applyFont="1" applyBorder="1" applyAlignment="1" applyProtection="1">
      <alignment horizontal="center" vertical="top" wrapText="1" readingOrder="1"/>
      <protection locked="0"/>
    </xf>
    <xf numFmtId="187" fontId="6" fillId="0" borderId="15" xfId="0" applyNumberFormat="1" applyFont="1" applyBorder="1" applyAlignment="1" applyProtection="1">
      <alignment horizontal="center" vertical="top" wrapText="1" readingOrder="1"/>
      <protection locked="0"/>
    </xf>
    <xf numFmtId="188" fontId="6" fillId="0" borderId="15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6" xfId="0" applyFont="1" applyBorder="1" applyAlignment="1" applyProtection="1">
      <alignment horizontal="left" vertical="top" wrapText="1" readingOrder="1"/>
      <protection locked="0"/>
    </xf>
    <xf numFmtId="0" fontId="6" fillId="0" borderId="16" xfId="0" applyFont="1" applyBorder="1" applyAlignment="1" applyProtection="1">
      <alignment horizontal="center" vertical="top" wrapText="1" readingOrder="1"/>
      <protection locked="0"/>
    </xf>
    <xf numFmtId="187" fontId="6" fillId="0" borderId="16" xfId="0" applyNumberFormat="1" applyFont="1" applyBorder="1" applyAlignment="1" applyProtection="1">
      <alignment horizontal="center" vertical="top" wrapText="1" readingOrder="1"/>
      <protection locked="0"/>
    </xf>
    <xf numFmtId="188" fontId="6" fillId="0" borderId="16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17" xfId="0" applyFont="1" applyBorder="1" applyAlignment="1" applyProtection="1">
      <alignment horizontal="left" vertical="top" wrapText="1" readingOrder="1"/>
      <protection locked="0"/>
    </xf>
    <xf numFmtId="0" fontId="9" fillId="0" borderId="17" xfId="0" applyFont="1" applyBorder="1" applyAlignment="1" applyProtection="1">
      <alignment horizontal="center" vertical="top" wrapText="1" readingOrder="1"/>
      <protection locked="0"/>
    </xf>
    <xf numFmtId="187" fontId="9" fillId="0" borderId="17" xfId="0" applyNumberFormat="1" applyFont="1" applyBorder="1" applyAlignment="1" applyProtection="1">
      <alignment horizontal="center" vertical="top" wrapText="1" readingOrder="1"/>
      <protection locked="0"/>
    </xf>
    <xf numFmtId="188" fontId="9" fillId="0" borderId="17" xfId="0" applyNumberFormat="1" applyFont="1" applyBorder="1" applyAlignment="1" applyProtection="1">
      <alignment horizontal="center" vertical="top" wrapText="1" readingOrder="1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6" borderId="4" xfId="0" applyFont="1" applyFill="1" applyBorder="1" applyAlignment="1" applyProtection="1">
      <alignment horizontal="center"/>
      <protection locked="0"/>
    </xf>
    <xf numFmtId="0" fontId="2" fillId="7" borderId="4" xfId="0" applyFont="1" applyFill="1" applyBorder="1" applyAlignment="1" applyProtection="1">
      <alignment horizontal="center"/>
      <protection locked="0"/>
    </xf>
    <xf numFmtId="0" fontId="2" fillId="7" borderId="9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 vertical="center"/>
    </xf>
    <xf numFmtId="1" fontId="2" fillId="8" borderId="1" xfId="0" applyNumberFormat="1" applyFont="1" applyFill="1" applyBorder="1" applyAlignment="1" applyProtection="1">
      <alignment horizontal="center"/>
    </xf>
    <xf numFmtId="0" fontId="2" fillId="8" borderId="1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1" fontId="5" fillId="8" borderId="2" xfId="0" applyNumberFormat="1" applyFont="1" applyFill="1" applyBorder="1" applyAlignment="1">
      <alignment horizontal="center" vertical="center"/>
    </xf>
    <xf numFmtId="1" fontId="5" fillId="8" borderId="2" xfId="0" applyNumberFormat="1" applyFont="1" applyFill="1" applyBorder="1" applyAlignment="1">
      <alignment horizontal="center"/>
    </xf>
    <xf numFmtId="0" fontId="2" fillId="8" borderId="2" xfId="0" applyFont="1" applyFill="1" applyBorder="1"/>
    <xf numFmtId="0" fontId="2" fillId="8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 vertical="center"/>
    </xf>
    <xf numFmtId="0" fontId="5" fillId="0" borderId="0" xfId="0" applyFont="1" applyFill="1" applyBorder="1" applyProtection="1">
      <protection locked="0"/>
    </xf>
    <xf numFmtId="1" fontId="5" fillId="0" borderId="0" xfId="0" applyNumberFormat="1" applyFont="1" applyFill="1" applyBorder="1" applyProtection="1">
      <protection locked="0"/>
    </xf>
    <xf numFmtId="1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" fontId="2" fillId="8" borderId="6" xfId="0" applyNumberFormat="1" applyFont="1" applyFill="1" applyBorder="1" applyAlignment="1" applyProtection="1">
      <alignment horizontal="left"/>
    </xf>
    <xf numFmtId="1" fontId="2" fillId="8" borderId="7" xfId="0" applyNumberFormat="1" applyFont="1" applyFill="1" applyBorder="1" applyAlignment="1" applyProtection="1">
      <alignment horizontal="left"/>
    </xf>
    <xf numFmtId="1" fontId="2" fillId="8" borderId="8" xfId="0" applyNumberFormat="1" applyFont="1" applyFill="1" applyBorder="1" applyAlignment="1" applyProtection="1">
      <alignment horizontal="left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2" fillId="5" borderId="7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wrapText="1" readingOrder="1"/>
      <protection locked="0"/>
    </xf>
    <xf numFmtId="0" fontId="0" fillId="0" borderId="0" xfId="0"/>
    <xf numFmtId="0" fontId="6" fillId="0" borderId="0" xfId="0" applyFont="1" applyAlignment="1" applyProtection="1">
      <alignment horizontal="left" vertical="top" wrapText="1" readingOrder="1"/>
      <protection locked="0"/>
    </xf>
    <xf numFmtId="0" fontId="6" fillId="0" borderId="0" xfId="0" applyFont="1" applyAlignment="1" applyProtection="1">
      <alignment horizontal="right" vertical="top" wrapText="1" readingOrder="1"/>
      <protection locked="0"/>
    </xf>
    <xf numFmtId="0" fontId="7" fillId="0" borderId="17" xfId="0" applyFont="1" applyBorder="1" applyAlignment="1" applyProtection="1">
      <alignment horizontal="center" vertical="center" wrapText="1" readingOrder="1"/>
      <protection locked="0"/>
    </xf>
    <xf numFmtId="0" fontId="0" fillId="0" borderId="13" xfId="0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center" wrapText="1" readingOrder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horizontal="center" vertical="center" wrapText="1" readingOrder="1"/>
      <protection locked="0"/>
    </xf>
    <xf numFmtId="0" fontId="6" fillId="0" borderId="10" xfId="0" applyFont="1" applyBorder="1" applyAlignment="1" applyProtection="1">
      <alignment horizontal="center" vertical="top" wrapText="1" readingOrder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horizontal="center" vertical="center" wrapText="1" readingOrder="1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171451</xdr:colOff>
      <xdr:row>0</xdr:row>
      <xdr:rowOff>85725</xdr:rowOff>
    </xdr:from>
    <xdr:to>
      <xdr:col>12</xdr:col>
      <xdr:colOff>447676</xdr:colOff>
      <xdr:row>1</xdr:row>
      <xdr:rowOff>209550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6" y="85725"/>
          <a:ext cx="70485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20"/>
  <sheetViews>
    <sheetView tabSelected="1" zoomScale="130" zoomScaleNormal="130" workbookViewId="0">
      <selection activeCell="E10" sqref="E10"/>
    </sheetView>
  </sheetViews>
  <sheetFormatPr defaultColWidth="9.125" defaultRowHeight="16.5" x14ac:dyDescent="0.35"/>
  <cols>
    <col min="1" max="1" width="23.25" style="1" customWidth="1"/>
    <col min="2" max="2" width="12.375" style="1" customWidth="1"/>
    <col min="3" max="3" width="12.625" style="1" customWidth="1"/>
    <col min="4" max="4" width="21.625" style="1" customWidth="1"/>
    <col min="5" max="5" width="18.75" style="1" customWidth="1"/>
    <col min="6" max="6" width="7.25" style="1" customWidth="1"/>
    <col min="7" max="82" width="4.875" style="12" customWidth="1"/>
    <col min="83" max="118" width="4.875" style="1" customWidth="1"/>
    <col min="119" max="123" width="4.75" style="1" customWidth="1"/>
    <col min="124" max="128" width="7" style="1" customWidth="1"/>
    <col min="129" max="16384" width="9.125" style="1"/>
  </cols>
  <sheetData>
    <row r="1" spans="1:129" ht="21" x14ac:dyDescent="0.4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5"/>
    </row>
    <row r="2" spans="1:129" ht="21" x14ac:dyDescent="0.45">
      <c r="A2" s="68" t="s">
        <v>7</v>
      </c>
      <c r="B2" s="68"/>
      <c r="C2" s="68"/>
      <c r="D2" s="68"/>
      <c r="E2" s="68"/>
      <c r="F2" s="68"/>
      <c r="G2" s="6" t="s">
        <v>8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7" t="s">
        <v>9</v>
      </c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8"/>
      <c r="DP2" s="13"/>
      <c r="DQ2" s="13"/>
      <c r="DR2" s="13"/>
      <c r="DS2" s="13"/>
      <c r="DT2" s="13"/>
      <c r="DU2" s="13"/>
      <c r="DV2" s="13"/>
      <c r="DW2" s="13"/>
      <c r="DX2" s="13"/>
      <c r="DY2" s="13"/>
    </row>
    <row r="3" spans="1:129" ht="21" x14ac:dyDescent="0.45">
      <c r="A3" s="69" t="s">
        <v>0</v>
      </c>
      <c r="B3" s="63" t="s">
        <v>1</v>
      </c>
      <c r="C3" s="63" t="s">
        <v>2</v>
      </c>
      <c r="D3" s="69" t="s">
        <v>3</v>
      </c>
      <c r="E3" s="63" t="s">
        <v>4</v>
      </c>
      <c r="F3" s="63" t="s">
        <v>5</v>
      </c>
      <c r="G3" s="66" t="s">
        <v>6</v>
      </c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10" t="s">
        <v>20</v>
      </c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5"/>
      <c r="DO3" s="60" t="s">
        <v>19</v>
      </c>
      <c r="DP3" s="61"/>
      <c r="DQ3" s="61"/>
      <c r="DR3" s="61"/>
      <c r="DS3" s="61"/>
      <c r="DT3" s="61"/>
      <c r="DU3" s="61"/>
      <c r="DV3" s="61"/>
      <c r="DW3" s="61"/>
      <c r="DX3" s="61"/>
      <c r="DY3" s="62"/>
    </row>
    <row r="4" spans="1:129" ht="21" x14ac:dyDescent="0.45">
      <c r="A4" s="70"/>
      <c r="B4" s="64"/>
      <c r="C4" s="64"/>
      <c r="D4" s="70"/>
      <c r="E4" s="64"/>
      <c r="F4" s="64"/>
      <c r="G4" s="9">
        <v>1</v>
      </c>
      <c r="H4" s="9">
        <v>2</v>
      </c>
      <c r="I4" s="9">
        <v>3</v>
      </c>
      <c r="J4" s="9">
        <v>4</v>
      </c>
      <c r="K4" s="9">
        <v>5</v>
      </c>
      <c r="L4" s="9">
        <v>6</v>
      </c>
      <c r="M4" s="9">
        <v>7</v>
      </c>
      <c r="N4" s="9">
        <v>8</v>
      </c>
      <c r="O4" s="9">
        <v>9</v>
      </c>
      <c r="P4" s="9">
        <v>10</v>
      </c>
      <c r="Q4" s="9">
        <v>11</v>
      </c>
      <c r="R4" s="9">
        <v>12</v>
      </c>
      <c r="S4" s="9">
        <v>13</v>
      </c>
      <c r="T4" s="9">
        <v>14</v>
      </c>
      <c r="U4" s="9">
        <v>15</v>
      </c>
      <c r="V4" s="9">
        <v>16</v>
      </c>
      <c r="W4" s="9">
        <v>17</v>
      </c>
      <c r="X4" s="9">
        <v>18</v>
      </c>
      <c r="Y4" s="9">
        <v>19</v>
      </c>
      <c r="Z4" s="9">
        <v>20</v>
      </c>
      <c r="AA4" s="9">
        <v>21</v>
      </c>
      <c r="AB4" s="9">
        <v>22</v>
      </c>
      <c r="AC4" s="9">
        <v>23</v>
      </c>
      <c r="AD4" s="9">
        <v>24</v>
      </c>
      <c r="AE4" s="9">
        <v>25</v>
      </c>
      <c r="AF4" s="9">
        <v>26</v>
      </c>
      <c r="AG4" s="9">
        <v>27</v>
      </c>
      <c r="AH4" s="9">
        <v>28</v>
      </c>
      <c r="AI4" s="9">
        <v>29</v>
      </c>
      <c r="AJ4" s="9">
        <v>30</v>
      </c>
      <c r="AK4" s="9">
        <v>31</v>
      </c>
      <c r="AL4" s="9">
        <v>32</v>
      </c>
      <c r="AM4" s="9">
        <v>33</v>
      </c>
      <c r="AN4" s="9">
        <v>34</v>
      </c>
      <c r="AO4" s="9">
        <v>35</v>
      </c>
      <c r="AP4" s="9">
        <v>36</v>
      </c>
      <c r="AQ4" s="9">
        <v>37</v>
      </c>
      <c r="AR4" s="9">
        <v>38</v>
      </c>
      <c r="AS4" s="9">
        <v>39.1</v>
      </c>
      <c r="AT4" s="9">
        <v>39.200000000000003</v>
      </c>
      <c r="AU4" s="9">
        <v>39.299999999999997</v>
      </c>
      <c r="AV4" s="9">
        <v>39.4</v>
      </c>
      <c r="AW4" s="9">
        <v>40.1</v>
      </c>
      <c r="AX4" s="9">
        <v>40.200000000000003</v>
      </c>
      <c r="AY4" s="9">
        <v>40.299999999999997</v>
      </c>
      <c r="AZ4" s="9">
        <v>40.4</v>
      </c>
      <c r="BA4" s="9">
        <v>41</v>
      </c>
      <c r="BB4" s="9">
        <v>42</v>
      </c>
      <c r="BC4" s="9">
        <v>43</v>
      </c>
      <c r="BD4" s="9">
        <v>44</v>
      </c>
      <c r="BE4" s="9">
        <v>45</v>
      </c>
      <c r="BF4" s="9">
        <v>46</v>
      </c>
      <c r="BG4" s="9">
        <v>47</v>
      </c>
      <c r="BH4" s="9">
        <v>48</v>
      </c>
      <c r="BI4" s="9">
        <v>49</v>
      </c>
      <c r="BJ4" s="9">
        <v>50</v>
      </c>
      <c r="BK4" s="3">
        <v>1</v>
      </c>
      <c r="BL4" s="3">
        <v>2</v>
      </c>
      <c r="BM4" s="3">
        <v>3</v>
      </c>
      <c r="BN4" s="3">
        <v>4</v>
      </c>
      <c r="BO4" s="3">
        <v>5</v>
      </c>
      <c r="BP4" s="3">
        <v>6</v>
      </c>
      <c r="BQ4" s="3">
        <v>7</v>
      </c>
      <c r="BR4" s="3">
        <v>8</v>
      </c>
      <c r="BS4" s="3">
        <v>9</v>
      </c>
      <c r="BT4" s="3">
        <v>10</v>
      </c>
      <c r="BU4" s="3">
        <v>11</v>
      </c>
      <c r="BV4" s="3">
        <v>12</v>
      </c>
      <c r="BW4" s="3">
        <v>13</v>
      </c>
      <c r="BX4" s="3">
        <v>14</v>
      </c>
      <c r="BY4" s="3">
        <v>15</v>
      </c>
      <c r="BZ4" s="3">
        <v>16</v>
      </c>
      <c r="CA4" s="3">
        <v>17</v>
      </c>
      <c r="CB4" s="3">
        <v>18</v>
      </c>
      <c r="CC4" s="3">
        <v>19</v>
      </c>
      <c r="CD4" s="3">
        <v>20</v>
      </c>
      <c r="CE4" s="3">
        <v>21</v>
      </c>
      <c r="CF4" s="3">
        <v>22</v>
      </c>
      <c r="CG4" s="3">
        <v>23</v>
      </c>
      <c r="CH4" s="3">
        <v>24</v>
      </c>
      <c r="CI4" s="3">
        <v>25</v>
      </c>
      <c r="CJ4" s="3">
        <v>26</v>
      </c>
      <c r="CK4" s="3">
        <v>27</v>
      </c>
      <c r="CL4" s="3">
        <v>28</v>
      </c>
      <c r="CM4" s="3">
        <v>29</v>
      </c>
      <c r="CN4" s="3">
        <v>30</v>
      </c>
      <c r="CO4" s="3">
        <v>31</v>
      </c>
      <c r="CP4" s="3">
        <v>32</v>
      </c>
      <c r="CQ4" s="3">
        <v>33</v>
      </c>
      <c r="CR4" s="3">
        <v>34</v>
      </c>
      <c r="CS4" s="3">
        <v>35</v>
      </c>
      <c r="CT4" s="3">
        <v>36</v>
      </c>
      <c r="CU4" s="3">
        <v>37</v>
      </c>
      <c r="CV4" s="3">
        <v>38</v>
      </c>
      <c r="CW4" s="3">
        <v>39.1</v>
      </c>
      <c r="CX4" s="3">
        <v>39.200000000000003</v>
      </c>
      <c r="CY4" s="3">
        <v>39.299999999999997</v>
      </c>
      <c r="CZ4" s="3">
        <v>39.4</v>
      </c>
      <c r="DA4" s="3">
        <v>40.1</v>
      </c>
      <c r="DB4" s="3">
        <v>40.200000000000003</v>
      </c>
      <c r="DC4" s="3">
        <v>40.299999999999997</v>
      </c>
      <c r="DD4" s="3">
        <v>40.4</v>
      </c>
      <c r="DE4" s="3">
        <v>41</v>
      </c>
      <c r="DF4" s="3">
        <v>42</v>
      </c>
      <c r="DG4" s="3">
        <v>43</v>
      </c>
      <c r="DH4" s="3">
        <v>44</v>
      </c>
      <c r="DI4" s="3">
        <v>45</v>
      </c>
      <c r="DJ4" s="3">
        <v>46</v>
      </c>
      <c r="DK4" s="3">
        <v>47</v>
      </c>
      <c r="DL4" s="3">
        <v>48</v>
      </c>
      <c r="DM4" s="3">
        <v>49</v>
      </c>
      <c r="DN4" s="3">
        <v>40</v>
      </c>
      <c r="DO4" s="42" t="s">
        <v>10</v>
      </c>
      <c r="DP4" s="43" t="s">
        <v>11</v>
      </c>
      <c r="DQ4" s="43" t="s">
        <v>12</v>
      </c>
      <c r="DR4" s="43" t="s">
        <v>13</v>
      </c>
      <c r="DS4" s="43" t="s">
        <v>14</v>
      </c>
      <c r="DT4" s="43" t="s">
        <v>17</v>
      </c>
      <c r="DU4" s="43" t="s">
        <v>16</v>
      </c>
      <c r="DV4" s="43" t="s">
        <v>18</v>
      </c>
      <c r="DW4" s="43" t="s">
        <v>16</v>
      </c>
      <c r="DX4" s="43" t="s">
        <v>15</v>
      </c>
      <c r="DY4" s="43" t="s">
        <v>16</v>
      </c>
    </row>
    <row r="5" spans="1:129" ht="23.25" x14ac:dyDescent="0.5">
      <c r="A5" s="70"/>
      <c r="B5" s="64"/>
      <c r="C5" s="64"/>
      <c r="D5" s="70"/>
      <c r="E5" s="64"/>
      <c r="F5" s="64"/>
      <c r="G5" s="37">
        <v>2</v>
      </c>
      <c r="H5" s="37">
        <v>1</v>
      </c>
      <c r="I5" s="37">
        <v>2</v>
      </c>
      <c r="J5" s="37">
        <v>3</v>
      </c>
      <c r="K5" s="37">
        <v>4</v>
      </c>
      <c r="L5" s="37">
        <v>4</v>
      </c>
      <c r="M5" s="37">
        <v>3</v>
      </c>
      <c r="N5" s="37">
        <v>1</v>
      </c>
      <c r="O5" s="37">
        <v>3</v>
      </c>
      <c r="P5" s="37">
        <v>2</v>
      </c>
      <c r="Q5" s="37">
        <v>3</v>
      </c>
      <c r="R5" s="37">
        <v>2</v>
      </c>
      <c r="S5" s="37">
        <v>3</v>
      </c>
      <c r="T5" s="37">
        <v>1</v>
      </c>
      <c r="U5" s="37">
        <v>4</v>
      </c>
      <c r="V5" s="37">
        <v>4</v>
      </c>
      <c r="W5" s="37">
        <v>4</v>
      </c>
      <c r="X5" s="37">
        <v>1</v>
      </c>
      <c r="Y5" s="37">
        <v>1</v>
      </c>
      <c r="Z5" s="37">
        <v>2</v>
      </c>
      <c r="AA5" s="37">
        <v>2</v>
      </c>
      <c r="AB5" s="37">
        <v>1</v>
      </c>
      <c r="AC5" s="37">
        <v>4</v>
      </c>
      <c r="AD5" s="37">
        <v>3</v>
      </c>
      <c r="AE5" s="37">
        <v>4</v>
      </c>
      <c r="AF5" s="37">
        <v>4</v>
      </c>
      <c r="AG5" s="37">
        <v>1</v>
      </c>
      <c r="AH5" s="37">
        <v>1</v>
      </c>
      <c r="AI5" s="37">
        <v>3</v>
      </c>
      <c r="AJ5" s="37">
        <v>2</v>
      </c>
      <c r="AK5" s="37">
        <v>3</v>
      </c>
      <c r="AL5" s="37">
        <v>3</v>
      </c>
      <c r="AM5" s="37">
        <v>2</v>
      </c>
      <c r="AN5" s="37">
        <v>2</v>
      </c>
      <c r="AO5" s="37">
        <v>3</v>
      </c>
      <c r="AP5" s="37">
        <v>1</v>
      </c>
      <c r="AQ5" s="37">
        <v>2</v>
      </c>
      <c r="AR5" s="37">
        <v>2</v>
      </c>
      <c r="AS5" s="38">
        <v>2</v>
      </c>
      <c r="AT5" s="38">
        <v>2</v>
      </c>
      <c r="AU5" s="38">
        <v>1</v>
      </c>
      <c r="AV5" s="38">
        <v>2</v>
      </c>
      <c r="AW5" s="38">
        <v>1</v>
      </c>
      <c r="AX5" s="38">
        <v>2</v>
      </c>
      <c r="AY5" s="38">
        <v>2</v>
      </c>
      <c r="AZ5" s="38">
        <v>2</v>
      </c>
      <c r="BA5" s="39">
        <v>2</v>
      </c>
      <c r="BB5" s="39">
        <v>2</v>
      </c>
      <c r="BC5" s="39">
        <v>2</v>
      </c>
      <c r="BD5" s="39">
        <v>2</v>
      </c>
      <c r="BE5" s="39">
        <v>2</v>
      </c>
      <c r="BF5" s="39">
        <v>2</v>
      </c>
      <c r="BG5" s="39">
        <v>2</v>
      </c>
      <c r="BH5" s="39">
        <v>2</v>
      </c>
      <c r="BI5" s="39">
        <v>2</v>
      </c>
      <c r="BJ5" s="40">
        <v>2</v>
      </c>
      <c r="BK5" s="41">
        <f>IF(G5=2,2,0)</f>
        <v>2</v>
      </c>
      <c r="BL5" s="41">
        <f t="shared" ref="BL5:BR5" si="0">IF(H5=1,2,IF(H5&lt;1,0,IF(H5&gt;1,0)))</f>
        <v>2</v>
      </c>
      <c r="BM5" s="41">
        <f>IF(I5=2,2,0)</f>
        <v>2</v>
      </c>
      <c r="BN5" s="41">
        <f>IF(J5=3,2,0)</f>
        <v>2</v>
      </c>
      <c r="BO5" s="41">
        <f>IF(K5=4,2,0)</f>
        <v>2</v>
      </c>
      <c r="BP5" s="41">
        <f>IF(L5=4,2,0)</f>
        <v>2</v>
      </c>
      <c r="BQ5" s="41">
        <f>IF(M5=3,2,0)</f>
        <v>2</v>
      </c>
      <c r="BR5" s="41">
        <f t="shared" si="0"/>
        <v>2</v>
      </c>
      <c r="BS5" s="41">
        <f>IF(O5=3,2,0)</f>
        <v>2</v>
      </c>
      <c r="BT5" s="41">
        <f>IF(P5=2,2,0)</f>
        <v>2</v>
      </c>
      <c r="BU5" s="41">
        <f>IF(Q5=3,2,0)</f>
        <v>2</v>
      </c>
      <c r="BV5" s="41">
        <f>IF(R5=2,2,0)</f>
        <v>2</v>
      </c>
      <c r="BW5" s="41">
        <f>IF(S5=3,2,0)</f>
        <v>2</v>
      </c>
      <c r="BX5" s="41">
        <f>IF(T5=1,2,0)</f>
        <v>2</v>
      </c>
      <c r="BY5" s="41">
        <f t="shared" ref="BY5:CA5" si="1">IF(U5=4,2,0)</f>
        <v>2</v>
      </c>
      <c r="BZ5" s="41">
        <f t="shared" si="1"/>
        <v>2</v>
      </c>
      <c r="CA5" s="41">
        <f t="shared" si="1"/>
        <v>2</v>
      </c>
      <c r="CB5" s="41">
        <f>IF(X5=1,2,0)</f>
        <v>2</v>
      </c>
      <c r="CC5" s="41">
        <f>IF(Y5=1,2,0)</f>
        <v>2</v>
      </c>
      <c r="CD5" s="41">
        <f>IF(Z5=2,2,0)</f>
        <v>2</v>
      </c>
      <c r="CE5" s="41">
        <f>IF(AA5=2,2,0)</f>
        <v>2</v>
      </c>
      <c r="CF5" s="41">
        <f>IF(AB5=1,2,0)</f>
        <v>2</v>
      </c>
      <c r="CG5" s="41">
        <f>IF(AC5=4,2,0)</f>
        <v>2</v>
      </c>
      <c r="CH5" s="41">
        <f>IF(AD5=3,2,0)</f>
        <v>2</v>
      </c>
      <c r="CI5" s="41">
        <f t="shared" ref="CI5:CJ5" si="2">IF(AE5=4,2,0)</f>
        <v>2</v>
      </c>
      <c r="CJ5" s="41">
        <f t="shared" si="2"/>
        <v>2</v>
      </c>
      <c r="CK5" s="41">
        <f>IF(AG5=1,2,0)</f>
        <v>2</v>
      </c>
      <c r="CL5" s="41">
        <f>IF(AH5=1,2,0)</f>
        <v>2</v>
      </c>
      <c r="CM5" s="41">
        <f>IF(AI5=3,2,0)</f>
        <v>2</v>
      </c>
      <c r="CN5" s="41">
        <f>IF(AJ5=2,2,0)</f>
        <v>2</v>
      </c>
      <c r="CO5" s="41">
        <f t="shared" ref="CO5:CP5" si="3">IF(AK5=3,2,0)</f>
        <v>2</v>
      </c>
      <c r="CP5" s="41">
        <f t="shared" si="3"/>
        <v>2</v>
      </c>
      <c r="CQ5" s="41">
        <f>IF(AM5=2,2,0)</f>
        <v>2</v>
      </c>
      <c r="CR5" s="41">
        <f>IF(AN5=2,2,0)</f>
        <v>2</v>
      </c>
      <c r="CS5" s="41">
        <f>IF(AO5=3,2,0)</f>
        <v>2</v>
      </c>
      <c r="CT5" s="41">
        <f>IF(AP5=1,2,0)</f>
        <v>2</v>
      </c>
      <c r="CU5" s="41">
        <f t="shared" ref="CU5:CV5" si="4">IF(AQ5=2,2,0)</f>
        <v>2</v>
      </c>
      <c r="CV5" s="41">
        <f t="shared" si="4"/>
        <v>2</v>
      </c>
      <c r="CW5" s="41">
        <f>IF(AS5=2,0.5,0)</f>
        <v>0.5</v>
      </c>
      <c r="CX5" s="41">
        <f>IF(AT5=2,0.5,0)</f>
        <v>0.5</v>
      </c>
      <c r="CY5" s="41">
        <f>IF(AU5=1,0.5,0)</f>
        <v>0.5</v>
      </c>
      <c r="CZ5" s="41">
        <f>IF(AV5=2,0.5,0)</f>
        <v>0.5</v>
      </c>
      <c r="DA5" s="41">
        <f>IF(AW5=1,0.5,0)</f>
        <v>0.5</v>
      </c>
      <c r="DB5" s="41">
        <f t="shared" ref="DB5:DD5" si="5">IF(AX5=2,0.5,0)</f>
        <v>0.5</v>
      </c>
      <c r="DC5" s="41">
        <f t="shared" si="5"/>
        <v>0.5</v>
      </c>
      <c r="DD5" s="41">
        <f t="shared" si="5"/>
        <v>0.5</v>
      </c>
      <c r="DE5" s="41">
        <f t="shared" ref="DE5:DN5" si="6">BA5</f>
        <v>2</v>
      </c>
      <c r="DF5" s="41">
        <f t="shared" si="6"/>
        <v>2</v>
      </c>
      <c r="DG5" s="41">
        <f t="shared" si="6"/>
        <v>2</v>
      </c>
      <c r="DH5" s="41">
        <f t="shared" si="6"/>
        <v>2</v>
      </c>
      <c r="DI5" s="41">
        <f t="shared" si="6"/>
        <v>2</v>
      </c>
      <c r="DJ5" s="41">
        <f t="shared" si="6"/>
        <v>2</v>
      </c>
      <c r="DK5" s="41">
        <f t="shared" si="6"/>
        <v>2</v>
      </c>
      <c r="DL5" s="41">
        <f t="shared" si="6"/>
        <v>2</v>
      </c>
      <c r="DM5" s="41">
        <f t="shared" si="6"/>
        <v>2</v>
      </c>
      <c r="DN5" s="41">
        <f t="shared" si="6"/>
        <v>2</v>
      </c>
      <c r="DO5" s="44">
        <f>BK5+BL5+BM5+BN5+BO5+BP5+BQ5+BR5+BS5+BT5+BU5+CW5+CX5+CY5+CZ5+DA5+DB5+DC5+DD5+DE5+DF5</f>
        <v>30</v>
      </c>
      <c r="DP5" s="45">
        <f>BV5+BW5+BX5+BY5+BZ5+CA5+CB5+CC5+CD5+CE5+CF5+DG5+DH5+DI5+DJ5</f>
        <v>30</v>
      </c>
      <c r="DQ5" s="44">
        <f>CG5+CH5+CI5+CJ5+CK5+CL5+CM5+CN5+DK5+DL5+DM5+DN5</f>
        <v>24</v>
      </c>
      <c r="DR5" s="44">
        <f>CO5+CP5</f>
        <v>4</v>
      </c>
      <c r="DS5" s="44">
        <f>CQ5+CR5+CS5+CT5+CU5+CV5</f>
        <v>12</v>
      </c>
      <c r="DT5" s="46">
        <f>DO5+DP5+DQ5</f>
        <v>84</v>
      </c>
      <c r="DU5" s="47" t="str">
        <f>IF(DT5&lt;21,"ปรับปรุง",IF(DT5&lt;42,"พอใช้",IF(DT5&lt;63,"ดี",IF(DT5&gt;=63,"ดีมาก"))))</f>
        <v>ดีมาก</v>
      </c>
      <c r="DV5" s="48">
        <f>DR5+DS5</f>
        <v>16</v>
      </c>
      <c r="DW5" s="48" t="str">
        <f>IF(DV5&lt;4,"ปรับปรุง",IF(DV5&lt;8,"พอใช้",IF(DV5&lt;12,"ดี",IF(DV5&gt;=12,"ดีมาก"))))</f>
        <v>ดีมาก</v>
      </c>
      <c r="DX5" s="48">
        <f>SUM(DO5:DS5)</f>
        <v>100</v>
      </c>
      <c r="DY5" s="49" t="str">
        <f>IF(DX5&lt;25,"ปรับปรุง",IF(DX5&lt;50,"พอใช้",IF(DX5&lt;75,"ดี",IF(DX5&gt;=75,"ดีมาก"))))</f>
        <v>ดีมาก</v>
      </c>
    </row>
    <row r="6" spans="1:129" s="11" customFormat="1" ht="23.25" x14ac:dyDescent="0.5">
      <c r="A6" s="50"/>
      <c r="B6" s="51"/>
      <c r="C6" s="51"/>
      <c r="D6" s="50"/>
      <c r="E6" s="51"/>
      <c r="F6" s="52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3"/>
      <c r="DP6" s="55"/>
      <c r="DQ6" s="53"/>
      <c r="DR6" s="53"/>
      <c r="DS6" s="53"/>
      <c r="DT6" s="56"/>
      <c r="DU6" s="57"/>
      <c r="DV6" s="58"/>
      <c r="DW6" s="58"/>
      <c r="DX6" s="58"/>
      <c r="DY6" s="59"/>
    </row>
    <row r="7" spans="1:129" ht="23.25" x14ac:dyDescent="0.5">
      <c r="A7" s="50"/>
      <c r="B7" s="51"/>
      <c r="C7" s="51"/>
      <c r="D7" s="50"/>
      <c r="E7" s="51"/>
      <c r="F7" s="52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3"/>
      <c r="DP7" s="55"/>
      <c r="DQ7" s="53"/>
      <c r="DR7" s="53"/>
      <c r="DS7" s="53"/>
      <c r="DT7" s="56"/>
      <c r="DU7" s="57"/>
      <c r="DV7" s="58"/>
      <c r="DW7" s="58"/>
      <c r="DX7" s="58"/>
      <c r="DY7" s="59"/>
    </row>
    <row r="8" spans="1:129" ht="23.25" x14ac:dyDescent="0.5">
      <c r="A8" s="50"/>
      <c r="B8" s="51"/>
      <c r="C8" s="51"/>
      <c r="D8" s="50"/>
      <c r="E8" s="51"/>
      <c r="F8" s="52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3"/>
      <c r="DP8" s="55"/>
      <c r="DQ8" s="53"/>
      <c r="DR8" s="53"/>
      <c r="DS8" s="53"/>
      <c r="DT8" s="56"/>
      <c r="DU8" s="57"/>
      <c r="DV8" s="58"/>
      <c r="DW8" s="58"/>
      <c r="DX8" s="58"/>
      <c r="DY8" s="59"/>
    </row>
    <row r="9" spans="1:129" ht="23.25" x14ac:dyDescent="0.5">
      <c r="A9" s="50"/>
      <c r="B9" s="51"/>
      <c r="C9" s="51"/>
      <c r="D9" s="50"/>
      <c r="E9" s="51"/>
      <c r="F9" s="52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3"/>
      <c r="DP9" s="55"/>
      <c r="DQ9" s="53"/>
      <c r="DR9" s="53"/>
      <c r="DS9" s="53"/>
      <c r="DT9" s="56"/>
      <c r="DU9" s="57"/>
      <c r="DV9" s="58"/>
      <c r="DW9" s="58"/>
      <c r="DX9" s="58"/>
      <c r="DY9" s="59"/>
    </row>
    <row r="10" spans="1:129" ht="23.25" x14ac:dyDescent="0.5">
      <c r="A10" s="50"/>
      <c r="B10" s="51"/>
      <c r="C10" s="51"/>
      <c r="D10" s="50"/>
      <c r="E10" s="51"/>
      <c r="F10" s="52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3"/>
      <c r="DP10" s="55"/>
      <c r="DQ10" s="53"/>
      <c r="DR10" s="53"/>
      <c r="DS10" s="53"/>
      <c r="DT10" s="56"/>
      <c r="DU10" s="57"/>
      <c r="DV10" s="58"/>
      <c r="DW10" s="58"/>
      <c r="DX10" s="58"/>
      <c r="DY10" s="59"/>
    </row>
    <row r="11" spans="1:129" ht="23.25" x14ac:dyDescent="0.5">
      <c r="A11" s="50"/>
      <c r="B11" s="51"/>
      <c r="C11" s="51"/>
      <c r="D11" s="50"/>
      <c r="E11" s="51"/>
      <c r="F11" s="52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3"/>
      <c r="DP11" s="55"/>
      <c r="DQ11" s="53"/>
      <c r="DR11" s="53"/>
      <c r="DS11" s="53"/>
      <c r="DT11" s="56"/>
      <c r="DU11" s="57"/>
      <c r="DV11" s="58"/>
      <c r="DW11" s="58"/>
      <c r="DX11" s="58"/>
      <c r="DY11" s="59"/>
    </row>
    <row r="12" spans="1:129" ht="23.25" x14ac:dyDescent="0.5">
      <c r="A12" s="50"/>
      <c r="B12" s="51"/>
      <c r="C12" s="51"/>
      <c r="D12" s="50"/>
      <c r="E12" s="51"/>
      <c r="F12" s="52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3"/>
      <c r="DP12" s="55"/>
      <c r="DQ12" s="53"/>
      <c r="DR12" s="53"/>
      <c r="DS12" s="53"/>
      <c r="DT12" s="56"/>
      <c r="DU12" s="57"/>
      <c r="DV12" s="58"/>
      <c r="DW12" s="58"/>
      <c r="DX12" s="58"/>
      <c r="DY12" s="59"/>
    </row>
    <row r="13" spans="1:129" ht="23.25" x14ac:dyDescent="0.5">
      <c r="A13" s="50"/>
      <c r="B13" s="51"/>
      <c r="C13" s="51"/>
      <c r="D13" s="50"/>
      <c r="E13" s="51"/>
      <c r="F13" s="52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3"/>
      <c r="DP13" s="55"/>
      <c r="DQ13" s="53"/>
      <c r="DR13" s="53"/>
      <c r="DS13" s="53"/>
      <c r="DT13" s="56"/>
      <c r="DU13" s="57"/>
      <c r="DV13" s="58"/>
      <c r="DW13" s="58"/>
      <c r="DX13" s="58"/>
      <c r="DY13" s="59"/>
    </row>
    <row r="14" spans="1:129" ht="23.25" x14ac:dyDescent="0.5">
      <c r="A14" s="50"/>
      <c r="B14" s="51"/>
      <c r="C14" s="51"/>
      <c r="D14" s="50"/>
      <c r="E14" s="51"/>
      <c r="F14" s="52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3"/>
      <c r="DP14" s="55"/>
      <c r="DQ14" s="53"/>
      <c r="DR14" s="53"/>
      <c r="DS14" s="53"/>
      <c r="DT14" s="56"/>
      <c r="DU14" s="57"/>
      <c r="DV14" s="58"/>
      <c r="DW14" s="58"/>
      <c r="DX14" s="58"/>
      <c r="DY14" s="59"/>
    </row>
    <row r="15" spans="1:129" ht="23.25" x14ac:dyDescent="0.5">
      <c r="A15" s="50"/>
      <c r="B15" s="51"/>
      <c r="C15" s="51"/>
      <c r="D15" s="50"/>
      <c r="E15" s="51"/>
      <c r="F15" s="52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3"/>
      <c r="DP15" s="55"/>
      <c r="DQ15" s="53"/>
      <c r="DR15" s="53"/>
      <c r="DS15" s="53"/>
      <c r="DT15" s="56"/>
      <c r="DU15" s="57"/>
      <c r="DV15" s="58"/>
      <c r="DW15" s="58"/>
      <c r="DX15" s="58"/>
      <c r="DY15" s="59"/>
    </row>
    <row r="16" spans="1:129" ht="23.25" x14ac:dyDescent="0.5">
      <c r="A16" s="50"/>
      <c r="B16" s="51"/>
      <c r="C16" s="51"/>
      <c r="D16" s="50"/>
      <c r="E16" s="51"/>
      <c r="F16" s="52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3"/>
      <c r="DP16" s="55"/>
      <c r="DQ16" s="53"/>
      <c r="DR16" s="53"/>
      <c r="DS16" s="53"/>
      <c r="DT16" s="56"/>
      <c r="DU16" s="57"/>
      <c r="DV16" s="58"/>
      <c r="DW16" s="58"/>
      <c r="DX16" s="58"/>
      <c r="DY16" s="59"/>
    </row>
    <row r="17" spans="1:129" ht="23.25" x14ac:dyDescent="0.5">
      <c r="A17" s="50"/>
      <c r="B17" s="51"/>
      <c r="C17" s="51"/>
      <c r="D17" s="50"/>
      <c r="E17" s="51"/>
      <c r="F17" s="52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3"/>
      <c r="DP17" s="55"/>
      <c r="DQ17" s="53"/>
      <c r="DR17" s="53"/>
      <c r="DS17" s="53"/>
      <c r="DT17" s="56"/>
      <c r="DU17" s="57"/>
      <c r="DV17" s="58"/>
      <c r="DW17" s="58"/>
      <c r="DX17" s="58"/>
      <c r="DY17" s="59"/>
    </row>
    <row r="18" spans="1:129" ht="23.25" x14ac:dyDescent="0.5">
      <c r="A18" s="50"/>
      <c r="B18" s="51"/>
      <c r="C18" s="51"/>
      <c r="D18" s="50"/>
      <c r="E18" s="51"/>
      <c r="F18" s="52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3"/>
      <c r="DP18" s="55"/>
      <c r="DQ18" s="53"/>
      <c r="DR18" s="53"/>
      <c r="DS18" s="53"/>
      <c r="DT18" s="56"/>
      <c r="DU18" s="57"/>
      <c r="DV18" s="58"/>
      <c r="DW18" s="58"/>
      <c r="DX18" s="58"/>
      <c r="DY18" s="59"/>
    </row>
    <row r="19" spans="1:129" ht="23.25" x14ac:dyDescent="0.5">
      <c r="A19" s="50"/>
      <c r="B19" s="51"/>
      <c r="C19" s="51"/>
      <c r="D19" s="50"/>
      <c r="E19" s="51"/>
      <c r="F19" s="52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3"/>
      <c r="DP19" s="55"/>
      <c r="DQ19" s="53"/>
      <c r="DR19" s="53"/>
      <c r="DS19" s="53"/>
      <c r="DT19" s="56"/>
      <c r="DU19" s="57"/>
      <c r="DV19" s="58"/>
      <c r="DW19" s="58"/>
      <c r="DX19" s="58"/>
      <c r="DY19" s="59"/>
    </row>
    <row r="20" spans="1:129" ht="23.25" x14ac:dyDescent="0.5">
      <c r="A20" s="50"/>
      <c r="B20" s="51"/>
      <c r="C20" s="51"/>
      <c r="D20" s="50"/>
      <c r="E20" s="51"/>
      <c r="F20" s="52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3"/>
      <c r="DP20" s="55"/>
      <c r="DQ20" s="53"/>
      <c r="DR20" s="53"/>
      <c r="DS20" s="53"/>
      <c r="DT20" s="56"/>
      <c r="DU20" s="57"/>
      <c r="DV20" s="58"/>
      <c r="DW20" s="58"/>
      <c r="DX20" s="58"/>
      <c r="DY20" s="59"/>
    </row>
  </sheetData>
  <mergeCells count="10">
    <mergeCell ref="DO3:DY3"/>
    <mergeCell ref="E3:E5"/>
    <mergeCell ref="F3:F5"/>
    <mergeCell ref="A1:BJ1"/>
    <mergeCell ref="G3:BJ3"/>
    <mergeCell ref="A2:F2"/>
    <mergeCell ref="A3:A5"/>
    <mergeCell ref="B3:B5"/>
    <mergeCell ref="C3:C5"/>
    <mergeCell ref="D3:D5"/>
  </mergeCells>
  <dataValidations count="1">
    <dataValidation type="whole" allowBlank="1" showInputMessage="1" showErrorMessage="1" errorTitle="กรอกข้อมูลผิด" error="กรอกข้อมุลผิด คะแนนที่เป็นไปได 0, 1. 2" sqref="BA1:BJ1048576">
      <formula1>0</formula1>
      <formula2>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opLeftCell="A4" zoomScale="115" zoomScaleNormal="115" workbookViewId="0">
      <selection activeCell="F15" sqref="F15"/>
    </sheetView>
  </sheetViews>
  <sheetFormatPr defaultRowHeight="14.25" x14ac:dyDescent="0.2"/>
  <cols>
    <col min="1" max="1" width="40.875" customWidth="1"/>
    <col min="2" max="3" width="7.375" customWidth="1"/>
    <col min="4" max="4" width="7.125" customWidth="1"/>
    <col min="5" max="6" width="7.25" customWidth="1"/>
    <col min="7" max="7" width="10.875" customWidth="1"/>
    <col min="8" max="9" width="8.625" customWidth="1"/>
    <col min="10" max="10" width="7.375" customWidth="1"/>
    <col min="11" max="11" width="6.125" customWidth="1"/>
    <col min="12" max="12" width="6.375" customWidth="1"/>
    <col min="13" max="13" width="7.75" customWidth="1"/>
  </cols>
  <sheetData>
    <row r="1" spans="1:13" ht="69" customHeight="1" x14ac:dyDescent="0.6">
      <c r="A1" s="71" t="s">
        <v>46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21.2" customHeight="1" x14ac:dyDescent="0.2">
      <c r="A2" s="73"/>
      <c r="B2" s="72"/>
      <c r="C2" s="72"/>
      <c r="D2" s="72"/>
      <c r="E2" s="72"/>
      <c r="F2" s="72"/>
      <c r="K2" s="72"/>
      <c r="L2" s="72"/>
      <c r="M2" s="72"/>
    </row>
    <row r="3" spans="1:13" ht="21.2" customHeight="1" x14ac:dyDescent="0.2">
      <c r="A3" s="73" t="s">
        <v>42</v>
      </c>
      <c r="B3" s="72"/>
      <c r="C3" s="72"/>
      <c r="D3" s="72"/>
      <c r="E3" s="72"/>
      <c r="F3" s="72"/>
      <c r="G3" s="74" t="s">
        <v>45</v>
      </c>
      <c r="H3" s="72"/>
      <c r="I3" s="72"/>
      <c r="J3" s="72"/>
      <c r="K3" s="72"/>
      <c r="L3" s="72"/>
      <c r="M3" s="72"/>
    </row>
    <row r="4" spans="1:13" ht="21.2" customHeight="1" x14ac:dyDescent="0.2">
      <c r="A4" s="73" t="s">
        <v>43</v>
      </c>
      <c r="B4" s="72"/>
      <c r="C4" s="72"/>
      <c r="D4" s="72"/>
      <c r="E4" s="72"/>
      <c r="F4" s="72"/>
      <c r="G4" s="74" t="s">
        <v>47</v>
      </c>
      <c r="H4" s="72"/>
      <c r="I4" s="72"/>
      <c r="J4" s="72"/>
      <c r="K4" s="72"/>
      <c r="L4" s="72"/>
      <c r="M4" s="72"/>
    </row>
    <row r="6" spans="1:13" ht="24" customHeight="1" x14ac:dyDescent="0.2">
      <c r="A6" s="83" t="s">
        <v>21</v>
      </c>
      <c r="B6" s="83" t="s">
        <v>22</v>
      </c>
      <c r="C6" s="83" t="s">
        <v>23</v>
      </c>
      <c r="D6" s="83" t="s">
        <v>24</v>
      </c>
      <c r="E6" s="83" t="s">
        <v>25</v>
      </c>
      <c r="F6" s="83" t="s">
        <v>26</v>
      </c>
      <c r="G6" s="75" t="s">
        <v>44</v>
      </c>
      <c r="H6" s="77" t="s">
        <v>27</v>
      </c>
      <c r="I6" s="79" t="s">
        <v>28</v>
      </c>
      <c r="J6" s="80" t="s">
        <v>29</v>
      </c>
      <c r="K6" s="81"/>
      <c r="L6" s="81"/>
      <c r="M6" s="82"/>
    </row>
    <row r="7" spans="1:13" ht="30" customHeight="1" x14ac:dyDescent="0.2">
      <c r="A7" s="78"/>
      <c r="B7" s="78"/>
      <c r="C7" s="78"/>
      <c r="D7" s="78"/>
      <c r="E7" s="78"/>
      <c r="F7" s="78"/>
      <c r="G7" s="76"/>
      <c r="H7" s="78"/>
      <c r="I7" s="78"/>
      <c r="J7" s="19" t="s">
        <v>30</v>
      </c>
      <c r="K7" s="20" t="s">
        <v>31</v>
      </c>
      <c r="L7" s="20" t="s">
        <v>32</v>
      </c>
      <c r="M7" s="20" t="s">
        <v>33</v>
      </c>
    </row>
    <row r="8" spans="1:13" ht="27" customHeight="1" x14ac:dyDescent="0.2">
      <c r="A8" s="33" t="s">
        <v>39</v>
      </c>
      <c r="B8" s="34">
        <v>15</v>
      </c>
      <c r="C8" s="34">
        <v>100</v>
      </c>
      <c r="D8" s="35">
        <f>MIN(eng!DX6:DX20)</f>
        <v>0</v>
      </c>
      <c r="E8" s="35">
        <f>MAX(eng!DX6:DX20)</f>
        <v>0</v>
      </c>
      <c r="F8" s="36" t="e">
        <f>AVERAGE(eng!DX6:DX20)</f>
        <v>#DIV/0!</v>
      </c>
      <c r="G8" s="36" t="e">
        <f>_xlfn.STDEV.P(eng!DX6:DX20)</f>
        <v>#DIV/0!</v>
      </c>
      <c r="H8" s="36" t="e">
        <f>(F8/C8)*100</f>
        <v>#DIV/0!</v>
      </c>
      <c r="I8" s="36" t="e">
        <f>(G8/F8)*100</f>
        <v>#DIV/0!</v>
      </c>
      <c r="J8" s="36">
        <f>(COUNTIF(eng!DY6:DY20,"ปรับปรุง")/B8)*100</f>
        <v>0</v>
      </c>
      <c r="K8" s="36">
        <f>(COUNTIF(eng!DY6:DY20,"พอใช้")/B8)*100</f>
        <v>0</v>
      </c>
      <c r="L8" s="36">
        <f>(COUNTIF(eng!DY6:DY20,"ดี")/B8)*100</f>
        <v>0</v>
      </c>
      <c r="M8" s="36">
        <f>(COUNTIF(eng!DY6:DY20,"ดีมาก")/B8)*100</f>
        <v>0</v>
      </c>
    </row>
    <row r="9" spans="1:13" ht="27" customHeight="1" x14ac:dyDescent="0.2">
      <c r="A9" s="21" t="s">
        <v>40</v>
      </c>
      <c r="B9" s="22">
        <v>15</v>
      </c>
      <c r="C9" s="22">
        <v>84</v>
      </c>
      <c r="D9" s="23">
        <f>MIN(eng!DT6:DT20)</f>
        <v>0</v>
      </c>
      <c r="E9" s="23">
        <f>MAX(eng!DT6:DT20)</f>
        <v>0</v>
      </c>
      <c r="F9" s="24" t="e">
        <f>AVERAGE(eng!DT6:DT20)</f>
        <v>#DIV/0!</v>
      </c>
      <c r="G9" s="24" t="e">
        <f>_xlfn.STDEV.P(eng!DT6:DT20)</f>
        <v>#DIV/0!</v>
      </c>
      <c r="H9" s="24" t="e">
        <f t="shared" ref="H9:H15" si="0">(F9/C9)*100</f>
        <v>#DIV/0!</v>
      </c>
      <c r="I9" s="24" t="e">
        <f t="shared" ref="I9:I15" si="1">(G9/F9)*100</f>
        <v>#DIV/0!</v>
      </c>
      <c r="J9" s="24">
        <f>(COUNTIF(eng!DU6:DU20,"ปรับปรุง")/B9)*100</f>
        <v>0</v>
      </c>
      <c r="K9" s="24">
        <f>(COUNTIF(eng!DU6:DU20,"พอใช้")/B9)*100</f>
        <v>0</v>
      </c>
      <c r="L9" s="24">
        <f>(COUNTIF(eng!DU6:DU20,"ดี")/B9)*100</f>
        <v>0</v>
      </c>
      <c r="M9" s="24">
        <f>(COUNTIF(eng!DU6:DU20,"ดีมาก")/B9)*100</f>
        <v>0</v>
      </c>
    </row>
    <row r="10" spans="1:13" ht="27" customHeight="1" x14ac:dyDescent="0.2">
      <c r="A10" s="25" t="s">
        <v>34</v>
      </c>
      <c r="B10" s="26">
        <v>15</v>
      </c>
      <c r="C10" s="26">
        <v>30</v>
      </c>
      <c r="D10" s="27">
        <f>MIN(eng!DO6:DO20)</f>
        <v>0</v>
      </c>
      <c r="E10" s="27">
        <f>MAX(eng!DO6:DO20)</f>
        <v>0</v>
      </c>
      <c r="F10" s="28" t="e">
        <f>AVERAGE(eng!DO6:DO20)</f>
        <v>#DIV/0!</v>
      </c>
      <c r="G10" s="28" t="e">
        <f>_xlfn.STDEV.P(eng!DO6:DO20)</f>
        <v>#DIV/0!</v>
      </c>
      <c r="H10" s="28" t="e">
        <f t="shared" si="0"/>
        <v>#DIV/0!</v>
      </c>
      <c r="I10" s="28" t="e">
        <f t="shared" si="1"/>
        <v>#DIV/0!</v>
      </c>
      <c r="J10" s="28"/>
      <c r="K10" s="28"/>
      <c r="L10" s="28"/>
      <c r="M10" s="28"/>
    </row>
    <row r="11" spans="1:13" ht="27" customHeight="1" x14ac:dyDescent="0.2">
      <c r="A11" s="25" t="s">
        <v>35</v>
      </c>
      <c r="B11" s="26">
        <v>15</v>
      </c>
      <c r="C11" s="26">
        <v>30</v>
      </c>
      <c r="D11" s="27">
        <f>MIN(eng!DP6:DP20)</f>
        <v>0</v>
      </c>
      <c r="E11" s="27">
        <f>MAX(eng!DP6:DP20)</f>
        <v>0</v>
      </c>
      <c r="F11" s="28" t="e">
        <f>AVERAGE(eng!DP6:DP20)</f>
        <v>#DIV/0!</v>
      </c>
      <c r="G11" s="28" t="e">
        <f>_xlfn.STDEV.P(eng!DP6:DP20)</f>
        <v>#DIV/0!</v>
      </c>
      <c r="H11" s="28" t="e">
        <f t="shared" si="0"/>
        <v>#DIV/0!</v>
      </c>
      <c r="I11" s="28" t="e">
        <f t="shared" si="1"/>
        <v>#DIV/0!</v>
      </c>
      <c r="J11" s="28"/>
      <c r="K11" s="28"/>
      <c r="L11" s="28"/>
      <c r="M11" s="28"/>
    </row>
    <row r="12" spans="1:13" ht="27" customHeight="1" x14ac:dyDescent="0.2">
      <c r="A12" s="29" t="s">
        <v>36</v>
      </c>
      <c r="B12" s="30">
        <v>15</v>
      </c>
      <c r="C12" s="30">
        <v>24</v>
      </c>
      <c r="D12" s="31">
        <f>MIN(eng!DQ6:DQ20)</f>
        <v>0</v>
      </c>
      <c r="E12" s="31">
        <f>MAX(eng!DQ6:DQ20)</f>
        <v>0</v>
      </c>
      <c r="F12" s="32" t="e">
        <f>AVERAGE(eng!DQ6:DQ20)</f>
        <v>#DIV/0!</v>
      </c>
      <c r="G12" s="32" t="e">
        <f>_xlfn.STDEV.P(eng!DQ6:DQ20)</f>
        <v>#DIV/0!</v>
      </c>
      <c r="H12" s="32" t="e">
        <f t="shared" si="0"/>
        <v>#DIV/0!</v>
      </c>
      <c r="I12" s="32" t="e">
        <f t="shared" si="1"/>
        <v>#DIV/0!</v>
      </c>
      <c r="J12" s="32"/>
      <c r="K12" s="32"/>
      <c r="L12" s="32"/>
      <c r="M12" s="32"/>
    </row>
    <row r="13" spans="1:13" ht="27" customHeight="1" x14ac:dyDescent="0.2">
      <c r="A13" s="21" t="s">
        <v>41</v>
      </c>
      <c r="B13" s="22">
        <v>15</v>
      </c>
      <c r="C13" s="22">
        <v>16</v>
      </c>
      <c r="D13" s="23">
        <f>MIN(eng!DV6:DV20)</f>
        <v>0</v>
      </c>
      <c r="E13" s="23">
        <f>MAX(eng!DV6:DV20)</f>
        <v>0</v>
      </c>
      <c r="F13" s="24" t="e">
        <f>AVERAGE(eng!DV6:DV20)</f>
        <v>#DIV/0!</v>
      </c>
      <c r="G13" s="24" t="e">
        <f>_xlfn.STDEV.P(eng!DV6:DV20)</f>
        <v>#DIV/0!</v>
      </c>
      <c r="H13" s="24" t="e">
        <f t="shared" si="0"/>
        <v>#DIV/0!</v>
      </c>
      <c r="I13" s="24" t="e">
        <f t="shared" si="1"/>
        <v>#DIV/0!</v>
      </c>
      <c r="J13" s="24">
        <f>(COUNTIF(eng!DW6:DW20,"ปรับปรุง")/B13)*100</f>
        <v>0</v>
      </c>
      <c r="K13" s="24">
        <f>(COUNTIF(eng!DW6:DW20,"พอใช้")/B13)*100</f>
        <v>0</v>
      </c>
      <c r="L13" s="24">
        <f>(COUNTIF(eng!DW6:DW20,"ดี")/B13)*100</f>
        <v>0</v>
      </c>
      <c r="M13" s="24">
        <f>(COUNTIF(eng!DW6:DW20,"ดีมาก")/B13)*100</f>
        <v>0</v>
      </c>
    </row>
    <row r="14" spans="1:13" ht="27" customHeight="1" x14ac:dyDescent="0.2">
      <c r="A14" s="25" t="s">
        <v>37</v>
      </c>
      <c r="B14" s="26">
        <v>15</v>
      </c>
      <c r="C14" s="26">
        <v>4</v>
      </c>
      <c r="D14" s="27">
        <f>MIN(eng!DR6:DR20)</f>
        <v>0</v>
      </c>
      <c r="E14" s="27">
        <f>MAX(eng!DR6:DR20)</f>
        <v>0</v>
      </c>
      <c r="F14" s="28" t="e">
        <f>AVERAGE(eng!DR6:DR20)</f>
        <v>#DIV/0!</v>
      </c>
      <c r="G14" s="28" t="e">
        <f>_xlfn.STDEV.P(eng!DR6:DR20)</f>
        <v>#DIV/0!</v>
      </c>
      <c r="H14" s="28" t="e">
        <f t="shared" si="0"/>
        <v>#DIV/0!</v>
      </c>
      <c r="I14" s="28" t="e">
        <f t="shared" si="1"/>
        <v>#DIV/0!</v>
      </c>
      <c r="J14" s="28"/>
      <c r="K14" s="28"/>
      <c r="L14" s="28"/>
      <c r="M14" s="28"/>
    </row>
    <row r="15" spans="1:13" ht="27" customHeight="1" x14ac:dyDescent="0.2">
      <c r="A15" s="29" t="s">
        <v>38</v>
      </c>
      <c r="B15" s="30">
        <v>15</v>
      </c>
      <c r="C15" s="30">
        <v>12</v>
      </c>
      <c r="D15" s="31">
        <f>MIN(eng!DS6:DS20)</f>
        <v>0</v>
      </c>
      <c r="E15" s="31">
        <f>MAX(eng!DS6:DS20)</f>
        <v>0</v>
      </c>
      <c r="F15" s="32" t="e">
        <f>AVERAGE(eng!DS6:DS20)</f>
        <v>#DIV/0!</v>
      </c>
      <c r="G15" s="32" t="e">
        <f>_xlfn.STDEV.P(eng!DS6:DS20)</f>
        <v>#DIV/0!</v>
      </c>
      <c r="H15" s="32" t="e">
        <f t="shared" si="0"/>
        <v>#DIV/0!</v>
      </c>
      <c r="I15" s="32" t="e">
        <f t="shared" si="1"/>
        <v>#DIV/0!</v>
      </c>
      <c r="J15" s="32"/>
      <c r="K15" s="32"/>
      <c r="L15" s="32"/>
      <c r="M15" s="32"/>
    </row>
  </sheetData>
  <mergeCells count="17">
    <mergeCell ref="A4:F4"/>
    <mergeCell ref="G4:M4"/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  <mergeCell ref="A1:J1"/>
    <mergeCell ref="K1:M2"/>
    <mergeCell ref="A2:F2"/>
    <mergeCell ref="A3:F3"/>
    <mergeCell ref="G3:M3"/>
  </mergeCells>
  <pageMargins left="0.7" right="0.51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eng</vt:lpstr>
      <vt:lpstr>แปลผล 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Thurakarn</cp:lastModifiedBy>
  <cp:lastPrinted>2017-11-22T19:23:13Z</cp:lastPrinted>
  <dcterms:created xsi:type="dcterms:W3CDTF">2017-10-27T03:40:44Z</dcterms:created>
  <dcterms:modified xsi:type="dcterms:W3CDTF">2017-12-27T03:18:28Z</dcterms:modified>
</cp:coreProperties>
</file>