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4\4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<sst xmlns="http://schemas.openxmlformats.org/spreadsheetml/2006/main" count="861" uniqueCount="456">
  <si>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</si>
  <si>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</si>
  <si>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</si>
  <si>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</si>
  <si>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</si>
  <si>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</si>
  <si>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</si>
  <si>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</si>
  <si>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</si>
  <si>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</si>
  <si>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</si>
  <si>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</si>
  <si>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</si>
  <si>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</si>
  <si>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</si>
  <si>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</si>
  <si>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</si>
  <si>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</si>
  <si>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</si>
  <si>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</si>
  <si>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</si>
  <si>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</si>
  <si>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</si>
  <si>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</si>
  <si>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</si>
  <si>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</si>
  <si>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</si>
  <si>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</si>
  <si>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</si>
  <si>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</si>
  <si>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</si>
  <si>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</si>
  <si>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</si>
  <si>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</si>
  <si>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</si>
  <si>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</si>
  <si>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</si>
  <si>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</si>
  <si>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</si>
  <si>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</si>
  <si>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</si>
  <si>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</si>
  <si>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</si>
  <si>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</si>
  <si>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</si>
  <si>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</si>
  <si>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</si>
  <si>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</si>
  <si>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</si>
  <si>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</si>
  <si>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</si>
  <si>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</si>
  <si>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</si>
  <si>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</si>
  <si>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</si>
  <si>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</si>
  <si>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</si>
  <si>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</si>
  <si>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</si>
  <si>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</si>
  <si>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</si>
  <si>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</si>
  <si>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</si>
  <si>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</si>
  <si>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</si>
  <si>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</si>
  <si>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</si>
  <si>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</si>
  <si>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</si>
  <si>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</si>
  <si>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</si>
  <si>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</si>
  <si>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</si>
  <si>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</si>
  <si>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</si>
  <si>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</si>
  <si>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</si>
  <si>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</si>
  <si>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</si>
  <si>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</si>
  <si>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</si>
  <si>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</si>
  <si>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</si>
  <si>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</si>
  <si>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</si>
  <si>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</si>
  <si>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</si>
  <si>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</si>
  <si>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</si>
  <si>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</si>
  <si>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</si>
  <si>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</si>
  <si>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</si>
  <si>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</si>
  <si>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</si>
  <si>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</si>
  <si>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</si>
  <si>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</si>
  <si>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</si>
  <si>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</si>
  <si>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</si>
  <si>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</si>
  <si>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</si>
  <si>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</si>
  <si>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</si>
  <si>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</si>
  <si>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</si>
  <si>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</si>
  <si>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</si>
  <si>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</si>
  <si>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</si>
  <si>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</si>
  <si>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</si>
  <si>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</si>
  <si>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</si>
  <si>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</si>
  <si>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</si>
  <si>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</si>
  <si>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</si>
  <si>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</si>
  <si>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</si>
  <si>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</si>
  <si>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</si>
  <si>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</si>
  <si>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</si>
  <si>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</si>
  <si>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</si>
  <si>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</si>
  <si>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</si>
  <si>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</si>
  <si>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</si>
  <si>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</si>
  <si>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</si>
  <si>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</si>
  <si>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</si>
  <si>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</si>
  <si>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</si>
  <si>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</si>
  <si>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</si>
  <si>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</si>
  <si>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</si>
  <si>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</si>
  <si>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</si>
  <si>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</si>
  <si>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</si>
  <si>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</si>
  <si>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</si>
  <si>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</si>
  <si>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</si>
  <si>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</si>
  <si>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</si>
  <si>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</si>
  <si>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</si>
  <si>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</si>
  <si>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</si>
  <si>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</si>
  <si>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</si>
  <si>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</si>
  <si>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</si>
  <si>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</si>
  <si>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</si>
  <si>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</si>
  <si>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</si>
  <si>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</si>
  <si>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</si>
  <si>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</si>
  <si>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</si>
  <si>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</si>
  <si>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</si>
  <si>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</si>
  <si>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</si>
  <si>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</si>
  <si>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</si>
  <si>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</si>
  <si>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</si>
  <si>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</si>
  <si>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</si>
  <si>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</si>
  <si>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</si>
  <si>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</si>
  <si>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</si>
  <si>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</si>
  <si>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</si>
  <si>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</si>
  <si>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</si>
  <si>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</si>
  <si>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</si>
  <si>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</si>
  <si>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</si>
  <si>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</si>
  <si>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</si>
  <si>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</si>
  <si>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</si>
  <si>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</si>
  <si>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</si>
  <si>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</si>
  <si>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</si>
  <si>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</si>
  <si>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</si>
  <si>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</si>
  <si>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</si>
  <si>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</si>
  <si>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</si>
  <si>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</si>
  <si>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</si>
  <si>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</si>
  <si>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</si>
  <si>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</si>
  <si>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</si>
  <si>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</si>
  <si>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</si>
  <si>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</si>
  <si>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</si>
  <si>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</si>
  <si>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</si>
  <si>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</si>
  <si>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</si>
  <si>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</si>
  <si>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</si>
  <si>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</si>
  <si>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</si>
  <si>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</si>
  <si>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</si>
  <si>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</si>
  <si>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</si>
  <si>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</si>
  <si>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</si>
  <si>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</si>
  <si>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</si>
  <si>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</si>
  <si>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</si>
  <si>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</si>
  <si>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</si>
  <si>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</si>
  <si>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</si>
  <si>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</si>
  <si>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</si>
  <si>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</si>
  <si>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</si>
  <si>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</si>
  <si>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</si>
  <si>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</si>
  <si>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</si>
  <si>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</si>
  <si>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</si>
  <si>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</si>
  <si>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</si>
  <si>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</si>
  <si>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</si>
  <si>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</si>
  <si>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</si>
  <si>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</si>
  <si>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</si>
  <si>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</si>
  <si>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</si>
  <si>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</si>
  <si>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</si>
  <si>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</si>
  <si>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</si>
  <si>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</si>
  <si>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</si>
  <si>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</si>
  <si>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</si>
  <si>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</si>
  <si>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</si>
  <si>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</si>
  <si>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</si>
  <si>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</si>
  <si>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</si>
  <si>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</si>
  <si>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</si>
  <si>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</si>
  <si>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</si>
  <si>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</si>
  <si>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</si>
  <si>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</si>
  <si>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</si>
  <si>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</si>
  <si>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</si>
  <si>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</si>
  <si>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</si>
  <si>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</si>
  <si>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</si>
  <si>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</si>
  <si>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</si>
  <si>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</si>
  <si>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</si>
  <si>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</si>
  <si>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</si>
  <si>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</si>
  <si>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</si>
  <si>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</si>
  <si>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</si>
  <si>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</si>
  <si>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</si>
  <si>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</si>
  <si>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</si>
  <si>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</si>
  <si>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</si>
  <si>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</si>
  <si>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</si>
  <si>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</si>
  <si>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</si>
  <si>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</si>
  <si>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</si>
  <si>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</si>
  <si>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</si>
  <si>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</si>
  <si>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</si>
  <si>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</si>
  <si>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</si>
  <si>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</si>
  <si>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</si>
  <si>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</si>
  <si>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</si>
  <si>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</si>
  <si>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</si>
  <si>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</si>
  <si>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</si>
  <si>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</si>
  <si>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</si>
  <si>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</si>
  <si>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</si>
  <si>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</si>
  <si>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</si>
  <si>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</si>
  <si>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</si>
  <si>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</si>
  <si>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</si>
  <si>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</si>
  <si>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</si>
  <si>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</si>
  <si>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</si>
  <si>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</si>
  <si>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</si>
  <si>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</si>
  <si>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</si>
  <si>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</si>
  <si>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</si>
  <si>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</si>
  <si>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</si>
  <si>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</si>
  <si>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</si>
  <si>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</si>
  <si>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</si>
  <si>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</si>
  <si>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</si>
  <si>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</si>
  <si>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</si>
  <si>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</si>
  <si>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</si>
  <si>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</si>
  <si>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</si>
  <si>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</si>
  <si>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</si>
  <si>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</si>
  <si>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นางสาวเบญจมาพร   การดี</t>
  </si>
  <si>
    <t>เด็กชาย จิรายุทธ์  ไผ่ดอน</t>
  </si>
  <si>
    <t>เด็กชาย วชิรวิทย์  บุญผ่อง</t>
  </si>
  <si>
    <t>เด็กชาย อัฑฒกร  งามเหมาะ</t>
  </si>
  <si>
    <t>เด็กหญิง ศรัณยา  ไชยประสิทธิ์</t>
  </si>
  <si>
    <t>เด็กชาย นิติภูมิ  แสงประทีป</t>
  </si>
  <si>
    <t>เด็กชาย ณภัทร  โก๋กริ่ง</t>
  </si>
  <si>
    <t>เด็กหญิง ญาณิศา  รวมชัยภูมิ</t>
  </si>
  <si>
    <t>เด็กหญิง สิริกาญจน์  สงวนทรัพย์</t>
  </si>
  <si>
    <t>เด็กหญิง นิชาภา  ทิพย์สุวรรณ</t>
  </si>
  <si>
    <t>เด็กชาย กฤษฎา  เดชผล</t>
  </si>
  <si>
    <t>เด็กชาย ปุณยพัฒน์  ทองนพรัตน์</t>
  </si>
  <si>
    <t>เด็กชาย ธีรภัทร  แซ่ไหล</t>
  </si>
  <si>
    <t>เด็กหญิง ชนัชพร  ทองขำ</t>
  </si>
  <si>
    <t>เด็กหญิง ปาลิตา  ทรัพย์สิน</t>
  </si>
  <si>
    <t>เด็กชาย ชนาธิป  สุขสุเสียง</t>
  </si>
  <si>
    <t>เด็กชาย ณัฐวัฒน์  โหลแก้ว</t>
  </si>
  <si>
    <t>เด็กชาย สิรภพ  เสนสาย</t>
  </si>
  <si>
    <t>เด็กชาย บุญศักดิ์  อาบทอง</t>
  </si>
  <si>
    <t>เด็กหญิง อาทิตยา  หาญห้าว</t>
  </si>
  <si>
    <t>เด็กชาย เชิงชาย  ยาหา</t>
  </si>
  <si>
    <t>เด็กชาย ณัฏฐพล  ขวัญคุ้ม</t>
  </si>
  <si>
    <t>เด็กชาย ธรรมรัตน์  อำนาจ</t>
  </si>
  <si>
    <t>เด็กหญิง ณิชานันท์  ขำอิน</t>
  </si>
  <si>
    <t>เด็กหญิง ณัฐธิดา  ศิริวัตร</t>
  </si>
  <si>
    <t>เด็กหญิง จันทิมา  ทิพย์มี</t>
  </si>
  <si>
    <t>เด็กชาย ธีระยุทธ  สังวานเพชร</t>
  </si>
  <si>
    <t>เด็กหญิง ธาริกา  คำวันดี</t>
  </si>
  <si>
    <t>เด็กหญิง ชนันยา  แสงแก้ว</t>
  </si>
  <si>
    <t>เด็กหญิง ธิตารีย์  สุขสอาด</t>
  </si>
  <si>
    <t>เด็กหญิง ธิยารัก  แย้มสุข</t>
  </si>
  <si>
    <t>เด็กชาย ฤทธิ์ณรงค์  พลภักดี</t>
  </si>
  <si>
    <t>เด็กหญิง ศุกร์  ปิ่นนิล</t>
  </si>
  <si>
    <t>เด็กหญิง ปลายฟ้า  ปัญญาแฝง</t>
  </si>
  <si>
    <t>6667</t>
  </si>
  <si>
    <t>6671</t>
  </si>
  <si>
    <t>6674</t>
  </si>
  <si>
    <t>6690</t>
  </si>
  <si>
    <t>6694</t>
  </si>
  <si>
    <t>6705</t>
  </si>
  <si>
    <t>6708</t>
  </si>
  <si>
    <t>6713</t>
  </si>
  <si>
    <t>6717</t>
  </si>
  <si>
    <t>6721</t>
  </si>
  <si>
    <t>6726</t>
  </si>
  <si>
    <t>6732</t>
  </si>
  <si>
    <t>6738</t>
  </si>
  <si>
    <t>6741</t>
  </si>
  <si>
    <t>6751</t>
  </si>
  <si>
    <t>6753</t>
  </si>
  <si>
    <t>6756</t>
  </si>
  <si>
    <t>6759</t>
  </si>
  <si>
    <t>6773</t>
  </si>
  <si>
    <t>6780</t>
  </si>
  <si>
    <t>6781</t>
  </si>
  <si>
    <t>6791</t>
  </si>
  <si>
    <t>6797</t>
  </si>
  <si>
    <t>6853</t>
  </si>
  <si>
    <t>6854</t>
  </si>
  <si>
    <t>6868</t>
  </si>
  <si>
    <t>6870</t>
  </si>
  <si>
    <t>7081</t>
  </si>
  <si>
    <t>7220</t>
  </si>
  <si>
    <t>7227</t>
  </si>
  <si>
    <t>7427</t>
  </si>
  <si>
    <t>7644</t>
  </si>
  <si>
    <t>7645</t>
  </si>
  <si>
    <t>1103200220144</t>
  </si>
  <si>
    <t>1103704548020</t>
  </si>
  <si>
    <t>1103400193035</t>
  </si>
  <si>
    <t>1100401527601</t>
  </si>
  <si>
    <t>1110301525347</t>
  </si>
  <si>
    <t>1129902226938</t>
  </si>
  <si>
    <t>1100704225821</t>
  </si>
  <si>
    <t>1729900871512</t>
  </si>
  <si>
    <t>2120301030818</t>
  </si>
  <si>
    <t>1101700503208</t>
  </si>
  <si>
    <t>1100401530121</t>
  </si>
  <si>
    <t>1103300295928</t>
  </si>
  <si>
    <t>1103200242598</t>
  </si>
  <si>
    <t>1100704214781</t>
  </si>
  <si>
    <t>1104301284068</t>
  </si>
  <si>
    <t>1104301281212</t>
  </si>
  <si>
    <t>1100704208790</t>
  </si>
  <si>
    <t>1103200227564</t>
  </si>
  <si>
    <t>1110301517298</t>
  </si>
  <si>
    <t>1103200220128</t>
  </si>
  <si>
    <t>1103400186993</t>
  </si>
  <si>
    <t>1103200221167</t>
  </si>
  <si>
    <t>1103200230557</t>
  </si>
  <si>
    <t>1103200232941</t>
  </si>
  <si>
    <t>1103704611112</t>
  </si>
  <si>
    <t>1103200228421</t>
  </si>
  <si>
    <t>1103200243179</t>
  </si>
  <si>
    <t>1103200234021</t>
  </si>
  <si>
    <t>1103200210939</t>
  </si>
  <si>
    <t>1103200231332</t>
  </si>
  <si>
    <t>1100202048265</t>
  </si>
  <si>
    <t>1119902569568</t>
  </si>
  <si>
    <t>1103400190613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</si>
</sst>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0779552"/>
        <c:axId val="820777312"/>
      </c:lineChart>
      <c:catAx>
        <c:axId val="82077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0777312"/>
        <c:crosses val="autoZero"/>
        <c:auto val="1"/>
        <c:lblAlgn val="ctr"/>
        <c:lblOffset val="100"/>
        <c:noMultiLvlLbl val="0"/>
      </c:catAx>
      <c:valAx>
        <c:axId val="820777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20779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34" activePane="bottomRight" state="frozen"/>
      <selection pane="topRight" activeCell="K1" sqref="K1"/>
      <selection pane="bottomLeft" activeCell="A18" sqref="A18"/>
      <selection pane="bottomRight" activeCell="D17" sqref="D17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271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288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322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288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80</v>
      </c>
      <c r="D17" s="411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8" t="s">
        <v>47</v>
      </c>
      <c r="O3" s="43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40" t="str">
        <f>DATA!B3</f>
        <v>โรงเรียนมูลนิธิวัดปากบ่อ  เขตสวนหลวง  กรุงเทพมหานคร</v>
      </c>
      <c r="B9" s="440"/>
      <c r="C9" s="440"/>
      <c r="D9" s="440"/>
      <c r="E9" s="440"/>
      <c r="F9" s="440"/>
      <c r="G9" s="440"/>
      <c r="H9" s="440"/>
      <c r="I9" s="440"/>
      <c r="J9" s="440"/>
      <c r="K9" s="440"/>
      <c r="L9" s="440"/>
      <c r="M9" s="440"/>
      <c r="N9" s="440"/>
      <c r="O9" s="440"/>
      <c r="P9" s="440"/>
      <c r="T9" s="437" t="s">
        <v>223</v>
      </c>
      <c r="U9" s="437"/>
      <c r="V9" s="437"/>
      <c r="W9" s="437"/>
      <c r="X9" s="437"/>
    </row>
    <row r="10" spans="1:24" ht="29.25" customHeight="1">
      <c r="A10" s="440" t="str">
        <f>DATA!B4</f>
        <v>สำนักงานเขตพื้นที่การศึกษาประถมศึกษา กรุงเทพมหานคร</v>
      </c>
      <c r="B10" s="440"/>
      <c r="C10" s="440"/>
      <c r="D10" s="440"/>
      <c r="E10" s="440"/>
      <c r="F10" s="440"/>
      <c r="G10" s="440"/>
      <c r="H10" s="440"/>
      <c r="I10" s="440"/>
      <c r="J10" s="440"/>
      <c r="K10" s="440"/>
      <c r="L10" s="440"/>
      <c r="M10" s="440"/>
      <c r="N10" s="440"/>
      <c r="O10" s="440"/>
      <c r="P10" s="440"/>
    </row>
    <row r="11" spans="1:24" ht="22.5" customHeight="1">
      <c r="A11" s="441" t="s">
        <v>65</v>
      </c>
      <c r="B11" s="441"/>
      <c r="C11" s="441"/>
      <c r="D11" s="441"/>
      <c r="E11" s="441"/>
      <c r="F11" s="441"/>
      <c r="G11" s="441"/>
      <c r="H11" s="441"/>
      <c r="I11" s="441"/>
      <c r="J11" s="441"/>
      <c r="K11" s="441"/>
      <c r="L11" s="441"/>
      <c r="M11" s="441"/>
      <c r="N11" s="441"/>
      <c r="O11" s="441"/>
      <c r="P11" s="441"/>
    </row>
    <row r="12" spans="1:24" ht="24.75" customHeight="1">
      <c r="A12" s="441" t="str">
        <f>"กลุ่มสาระการเรียนรู้"&amp;DATA!B7</f>
        <v>กลุ่มสาระการเรียนรู้สุขศึกษาและพลศึกษา</v>
      </c>
      <c r="B12" s="441"/>
      <c r="C12" s="441"/>
      <c r="D12" s="441"/>
      <c r="E12" s="441"/>
      <c r="F12" s="441"/>
      <c r="G12" s="441"/>
      <c r="H12" s="441"/>
      <c r="I12" s="441"/>
      <c r="J12" s="441"/>
      <c r="K12" s="441"/>
      <c r="L12" s="441"/>
      <c r="M12" s="441"/>
      <c r="N12" s="441"/>
      <c r="O12" s="441"/>
      <c r="P12" s="441"/>
    </row>
    <row r="13" spans="1:24" ht="20.25" customHeight="1">
      <c r="A13" s="439" t="str">
        <f>DATA!B5</f>
        <v>ปีการศึกษา 2563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9" t="str">
        <f>DATA!B6</f>
        <v>ประถมศึกษาปีที่ ๔/๒</v>
      </c>
      <c r="B15" s="439"/>
      <c r="C15" s="439"/>
      <c r="D15" s="439"/>
      <c r="E15" s="439"/>
      <c r="F15" s="439"/>
      <c r="G15" s="439"/>
      <c r="H15" s="439"/>
      <c r="I15" s="439"/>
      <c r="J15" s="439"/>
      <c r="K15" s="439"/>
      <c r="L15" s="439"/>
      <c r="M15" s="439"/>
      <c r="N15" s="439"/>
      <c r="O15" s="439"/>
      <c r="P15" s="439"/>
    </row>
    <row r="16" spans="1:24" ht="21.75" customHeight="1">
      <c r="A16" s="441" t="str">
        <f>DATA!B8&amp;"   วิชา"&amp;DATA!B9</f>
        <v>รหัสวิชา ส14101   วิชาสุขศึกษาและพลศึกษา</v>
      </c>
      <c r="B16" s="441"/>
      <c r="C16" s="441"/>
      <c r="D16" s="441"/>
      <c r="E16" s="441"/>
      <c r="F16" s="441"/>
      <c r="G16" s="441"/>
      <c r="H16" s="441"/>
      <c r="I16" s="441"/>
      <c r="J16" s="441"/>
      <c r="K16" s="441"/>
      <c r="L16" s="441"/>
      <c r="M16" s="441"/>
      <c r="N16" s="441"/>
      <c r="O16" s="441"/>
      <c r="P16" s="441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7">
        <f>DATA!B10</f>
        <v>0</v>
      </c>
      <c r="I18" s="457"/>
      <c r="J18" s="457"/>
      <c r="K18" s="457"/>
      <c r="L18" s="457"/>
      <c r="M18" s="457"/>
      <c r="N18" s="457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7">
        <f>DATA!B11</f>
        <v>0</v>
      </c>
      <c r="I19" s="457"/>
      <c r="J19" s="457"/>
      <c r="K19" s="457"/>
      <c r="L19" s="457"/>
      <c r="M19" s="457"/>
      <c r="N19" s="457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7" t="str">
        <f>DATA!B12</f>
        <v>นางสาวเบญจมาพร   การดี</v>
      </c>
      <c r="I20" s="457"/>
      <c r="J20" s="457"/>
      <c r="K20" s="457"/>
      <c r="L20" s="457"/>
      <c r="M20" s="457"/>
      <c r="N20" s="457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7">
        <f>DATA!B13</f>
        <v>0</v>
      </c>
      <c r="I21" s="457"/>
      <c r="J21" s="457"/>
      <c r="K21" s="457"/>
      <c r="L21" s="457"/>
      <c r="M21" s="457"/>
      <c r="N21" s="457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2" t="s">
        <v>50</v>
      </c>
      <c r="B23" s="442"/>
      <c r="C23" s="442"/>
      <c r="D23" s="442"/>
      <c r="E23" s="443"/>
      <c r="F23" s="443"/>
      <c r="G23" s="443"/>
      <c r="H23" s="443"/>
      <c r="I23" s="443"/>
      <c r="J23" s="443"/>
      <c r="K23" s="443"/>
      <c r="L23" s="443"/>
      <c r="M23" s="442"/>
      <c r="N23" s="442"/>
      <c r="O23" s="442"/>
      <c r="P23" s="442"/>
    </row>
    <row r="24" spans="1:18" ht="19.5" customHeight="1">
      <c r="A24" s="444" t="s">
        <v>51</v>
      </c>
      <c r="B24" s="445"/>
      <c r="C24" s="445"/>
      <c r="D24" s="446"/>
      <c r="E24" s="447" t="s">
        <v>52</v>
      </c>
      <c r="F24" s="448"/>
      <c r="G24" s="448"/>
      <c r="H24" s="448"/>
      <c r="I24" s="448"/>
      <c r="J24" s="448"/>
      <c r="K24" s="448"/>
      <c r="L24" s="449"/>
      <c r="M24" s="450" t="s">
        <v>114</v>
      </c>
      <c r="N24" s="450"/>
      <c r="O24" s="450"/>
      <c r="P24" s="451"/>
    </row>
    <row r="25" spans="1:18" ht="19.5" customHeight="1">
      <c r="A25" s="454" t="s">
        <v>53</v>
      </c>
      <c r="B25" s="455"/>
      <c r="C25" s="455"/>
      <c r="D25" s="456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2"/>
      <c r="N25" s="452"/>
      <c r="O25" s="452"/>
      <c r="P25" s="453"/>
    </row>
    <row r="26" spans="1:18" ht="18" customHeight="1" thickBot="1">
      <c r="A26" s="458">
        <f>SUM(E26:L26)</f>
        <v>0</v>
      </c>
      <c r="B26" s="459"/>
      <c r="C26" s="459"/>
      <c r="D26" s="45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60" t="e">
        <f>สรุปคะแนนA๔!G61</f>
        <v>#DIV/0!</v>
      </c>
      <c r="N26" s="460"/>
      <c r="O26" s="460"/>
      <c r="P26" s="461"/>
    </row>
    <row r="27" spans="1:18" ht="17.25" customHeight="1" thickBot="1">
      <c r="A27" s="470" t="s">
        <v>79</v>
      </c>
      <c r="B27" s="471"/>
      <c r="C27" s="471"/>
      <c r="D27" s="472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2" t="s">
        <v>54</v>
      </c>
      <c r="D29" s="463"/>
      <c r="E29" s="463"/>
      <c r="F29" s="463"/>
      <c r="G29" s="463"/>
      <c r="H29" s="463"/>
      <c r="I29" s="464" t="s">
        <v>55</v>
      </c>
      <c r="J29" s="464"/>
      <c r="K29" s="464"/>
      <c r="L29" s="464"/>
      <c r="M29" s="464"/>
      <c r="N29" s="464"/>
      <c r="O29" s="197"/>
      <c r="P29" s="196"/>
    </row>
    <row r="30" spans="1:18" ht="19.5" customHeight="1">
      <c r="A30" s="194"/>
      <c r="B30" s="194"/>
      <c r="C30" s="465" t="s">
        <v>56</v>
      </c>
      <c r="D30" s="466"/>
      <c r="E30" s="467" t="s">
        <v>57</v>
      </c>
      <c r="F30" s="466"/>
      <c r="G30" s="467" t="s">
        <v>58</v>
      </c>
      <c r="H30" s="468"/>
      <c r="I30" s="469" t="s">
        <v>56</v>
      </c>
      <c r="J30" s="469"/>
      <c r="K30" s="469" t="s">
        <v>57</v>
      </c>
      <c r="L30" s="469"/>
      <c r="M30" s="469" t="s">
        <v>58</v>
      </c>
      <c r="N30" s="469"/>
      <c r="O30" s="195"/>
      <c r="P30" s="194"/>
    </row>
    <row r="31" spans="1:18" ht="19.5" customHeight="1" thickBot="1">
      <c r="A31" s="194"/>
      <c r="B31" s="194"/>
      <c r="C31" s="475">
        <f>COUNTIF(ปพ.5!AU6:AU55,"ดีเยี่ยม")</f>
        <v>0</v>
      </c>
      <c r="D31" s="476"/>
      <c r="E31" s="477">
        <f>COUNTIF(ปพ.5!AU6:AU55,"ดี")</f>
        <v>0</v>
      </c>
      <c r="F31" s="478"/>
      <c r="G31" s="477">
        <f>COUNTIF(ปพ.5!AU6:AU55,"ผ่าน")</f>
        <v>0</v>
      </c>
      <c r="H31" s="479"/>
      <c r="I31" s="477">
        <f>COUNTIF(ปพ.5!BI6:BI55,"ดีเยี่ยม")</f>
        <v>0</v>
      </c>
      <c r="J31" s="478"/>
      <c r="K31" s="477">
        <f>COUNTIF(ปพ.5!BI6:BI55,"ดี")</f>
        <v>0</v>
      </c>
      <c r="L31" s="478"/>
      <c r="M31" s="477">
        <f>COUNTIF(ปพ.5!BI6:BI55,"ผ่าน")</f>
        <v>0</v>
      </c>
      <c r="N31" s="478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4" t="str">
        <f>DATA!B14</f>
        <v>(นายเทวา  สาระสี)</v>
      </c>
      <c r="F41" s="474"/>
      <c r="G41" s="474"/>
      <c r="H41" s="474"/>
      <c r="I41" s="474"/>
      <c r="J41" s="474"/>
      <c r="K41" s="474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2" t="s">
        <v>87</v>
      </c>
      <c r="E43" s="481"/>
      <c r="F43" s="205"/>
      <c r="G43" s="206"/>
      <c r="H43" s="204"/>
      <c r="I43" s="204"/>
      <c r="J43" s="480" t="s">
        <v>86</v>
      </c>
      <c r="K43" s="481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4" t="str">
        <f>DATA!B15</f>
        <v>(นายประเสริฐ  นาคพิมพ์)</v>
      </c>
      <c r="F46" s="474"/>
      <c r="G46" s="474"/>
      <c r="H46" s="474"/>
      <c r="I46" s="474"/>
      <c r="J46" s="474"/>
      <c r="K46" s="474"/>
      <c r="L46" s="474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4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4"/>
      <c r="F47" s="474"/>
      <c r="G47" s="474"/>
      <c r="H47" s="474"/>
      <c r="I47" s="474"/>
      <c r="J47" s="474"/>
      <c r="K47" s="474"/>
      <c r="L47" s="474"/>
      <c r="M47" s="474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3" t="str">
        <f>DATA!B16</f>
        <v>29  มีนาคม  ๒๕๖4</v>
      </c>
      <c r="H48" s="473"/>
      <c r="I48" s="473"/>
      <c r="J48" s="473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3" t="s">
        <v>166</v>
      </c>
      <c r="G49" s="473"/>
      <c r="H49" s="473"/>
      <c r="I49" s="473"/>
      <c r="J49" s="473"/>
      <c r="K49" s="473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:C39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9" t="str">
        <f>DATA!B6</f>
        <v>ประถมศึกษาปีที่ ๔/๒</v>
      </c>
      <c r="B1" s="549"/>
      <c r="C1" s="549" t="str">
        <f>DATA!B3</f>
        <v>โรงเรียนมูลนิธิวัดปากบ่อ  เขตสวนหลวง  กรุงเทพมหานคร</v>
      </c>
      <c r="D1" s="549"/>
      <c r="E1" s="550" t="s">
        <v>129</v>
      </c>
      <c r="F1" s="543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5"/>
      <c r="AL1" s="567" t="s">
        <v>6</v>
      </c>
      <c r="AM1" s="512" t="s">
        <v>7</v>
      </c>
      <c r="AN1" s="535" t="s">
        <v>0</v>
      </c>
      <c r="AO1" s="536"/>
      <c r="AP1" s="536"/>
      <c r="AQ1" s="536"/>
      <c r="AR1" s="536"/>
      <c r="AS1" s="536"/>
      <c r="AT1" s="536"/>
      <c r="AU1" s="537"/>
      <c r="AV1" s="535" t="s">
        <v>1</v>
      </c>
      <c r="AW1" s="536"/>
      <c r="AX1" s="536"/>
      <c r="AY1" s="536"/>
      <c r="AZ1" s="536"/>
      <c r="BA1" s="536"/>
      <c r="BB1" s="536"/>
      <c r="BC1" s="536"/>
      <c r="BD1" s="536"/>
      <c r="BE1" s="536"/>
      <c r="BF1" s="536"/>
      <c r="BG1" s="536"/>
      <c r="BH1" s="536"/>
      <c r="BI1" s="537"/>
      <c r="BJ1" s="523" t="str">
        <f>DATA!B8&amp;"  "&amp;"วิชา"&amp;DATA!B9</f>
        <v>รหัสวิชา ส14101  วิชาสุขศึกษาและพลศึกษา</v>
      </c>
      <c r="BK1" s="524"/>
      <c r="BL1" s="524"/>
      <c r="BM1" s="525"/>
      <c r="BN1" s="515" t="str">
        <f>BJ1</f>
        <v>รหัสวิชา ส14101  วิชาสุขศึกษาและพลศึกษา</v>
      </c>
      <c r="BO1" s="516"/>
      <c r="BP1" s="516"/>
      <c r="BQ1" s="517"/>
      <c r="BU1" s="80"/>
    </row>
    <row r="2" spans="1:103" ht="18.75" customHeight="1">
      <c r="A2" s="546"/>
      <c r="B2" s="553" t="s">
        <v>3</v>
      </c>
      <c r="C2" s="553" t="s">
        <v>4</v>
      </c>
      <c r="D2" s="556" t="s">
        <v>5</v>
      </c>
      <c r="E2" s="551"/>
      <c r="F2" s="570" t="str">
        <f>BJ1</f>
        <v>รหัสวิชา ส14101  วิชาสุขศึกษาและพลศึกษา</v>
      </c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  <c r="X2" s="571"/>
      <c r="Y2" s="571"/>
      <c r="Z2" s="571"/>
      <c r="AA2" s="571"/>
      <c r="AB2" s="571"/>
      <c r="AC2" s="571"/>
      <c r="AD2" s="571"/>
      <c r="AE2" s="571"/>
      <c r="AF2" s="571"/>
      <c r="AG2" s="571"/>
      <c r="AH2" s="571"/>
      <c r="AI2" s="571"/>
      <c r="AJ2" s="571"/>
      <c r="AK2" s="572"/>
      <c r="AL2" s="568"/>
      <c r="AM2" s="513"/>
      <c r="AN2" s="561" t="s">
        <v>2</v>
      </c>
      <c r="AO2" s="564"/>
      <c r="AP2" s="540"/>
      <c r="AQ2" s="540"/>
      <c r="AR2" s="540"/>
      <c r="AS2" s="540"/>
      <c r="AT2" s="489" t="s">
        <v>8</v>
      </c>
      <c r="AU2" s="511" t="s">
        <v>9</v>
      </c>
      <c r="AV2" s="499" t="s">
        <v>10</v>
      </c>
      <c r="AW2" s="500"/>
      <c r="AX2" s="500"/>
      <c r="AY2" s="500"/>
      <c r="AZ2" s="500"/>
      <c r="BA2" s="501"/>
      <c r="BB2" s="499" t="s">
        <v>11</v>
      </c>
      <c r="BC2" s="500"/>
      <c r="BD2" s="500"/>
      <c r="BE2" s="500"/>
      <c r="BF2" s="500"/>
      <c r="BG2" s="501"/>
      <c r="BH2" s="529" t="s">
        <v>12</v>
      </c>
      <c r="BI2" s="494" t="s">
        <v>9</v>
      </c>
      <c r="BJ2" s="502" t="s">
        <v>13</v>
      </c>
      <c r="BK2" s="497" t="s">
        <v>14</v>
      </c>
      <c r="BL2" s="502" t="s">
        <v>164</v>
      </c>
      <c r="BM2" s="505" t="s">
        <v>16</v>
      </c>
      <c r="BN2" s="520" t="s">
        <v>90</v>
      </c>
      <c r="BO2" s="526" t="s">
        <v>91</v>
      </c>
      <c r="BP2" s="532" t="s">
        <v>165</v>
      </c>
      <c r="BQ2" s="520" t="s">
        <v>17</v>
      </c>
      <c r="BU2" s="82"/>
    </row>
    <row r="3" spans="1:103" ht="24" customHeight="1" thickBot="1">
      <c r="A3" s="547"/>
      <c r="B3" s="554"/>
      <c r="C3" s="554"/>
      <c r="D3" s="557"/>
      <c r="E3" s="551"/>
      <c r="F3" s="573" t="str">
        <f>A1</f>
        <v>ประถมศึกษาปีที่ ๔/๒</v>
      </c>
      <c r="G3" s="574"/>
      <c r="H3" s="574"/>
      <c r="I3" s="574"/>
      <c r="J3" s="574"/>
      <c r="K3" s="574"/>
      <c r="L3" s="574"/>
      <c r="M3" s="574"/>
      <c r="N3" s="574"/>
      <c r="O3" s="574"/>
      <c r="P3" s="509" t="str">
        <f>"ครูผู้สอน "&amp;DATA!B10</f>
        <v xml:space="preserve">ครูผู้สอน </v>
      </c>
      <c r="Q3" s="509"/>
      <c r="R3" s="509"/>
      <c r="S3" s="509"/>
      <c r="T3" s="509"/>
      <c r="U3" s="509"/>
      <c r="V3" s="509"/>
      <c r="W3" s="509"/>
      <c r="X3" s="509"/>
      <c r="Y3" s="509"/>
      <c r="Z3" s="509"/>
      <c r="AA3" s="509"/>
      <c r="AB3" s="509"/>
      <c r="AC3" s="509"/>
      <c r="AD3" s="509"/>
      <c r="AE3" s="509"/>
      <c r="AF3" s="509"/>
      <c r="AG3" s="509"/>
      <c r="AH3" s="509"/>
      <c r="AI3" s="509"/>
      <c r="AJ3" s="509"/>
      <c r="AK3" s="510"/>
      <c r="AL3" s="568"/>
      <c r="AM3" s="513"/>
      <c r="AN3" s="562"/>
      <c r="AO3" s="565"/>
      <c r="AP3" s="518"/>
      <c r="AQ3" s="518"/>
      <c r="AR3" s="518"/>
      <c r="AS3" s="518"/>
      <c r="AT3" s="490"/>
      <c r="AU3" s="483"/>
      <c r="AV3" s="541"/>
      <c r="AW3" s="492"/>
      <c r="AX3" s="492"/>
      <c r="AY3" s="485"/>
      <c r="AZ3" s="485"/>
      <c r="BA3" s="483" t="s">
        <v>8</v>
      </c>
      <c r="BB3" s="538"/>
      <c r="BC3" s="487"/>
      <c r="BD3" s="487"/>
      <c r="BE3" s="518"/>
      <c r="BF3" s="518"/>
      <c r="BG3" s="483" t="s">
        <v>8</v>
      </c>
      <c r="BH3" s="530"/>
      <c r="BI3" s="495"/>
      <c r="BJ3" s="503"/>
      <c r="BK3" s="498"/>
      <c r="BL3" s="503"/>
      <c r="BM3" s="506"/>
      <c r="BN3" s="521"/>
      <c r="BO3" s="527"/>
      <c r="BP3" s="533"/>
      <c r="BQ3" s="521"/>
      <c r="BU3" s="82"/>
    </row>
    <row r="4" spans="1:103" ht="30.75" customHeight="1" thickBot="1">
      <c r="A4" s="548"/>
      <c r="B4" s="554"/>
      <c r="C4" s="554"/>
      <c r="D4" s="557"/>
      <c r="E4" s="551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9" t="s">
        <v>21</v>
      </c>
      <c r="AJ4" s="560"/>
      <c r="AK4" s="222" t="s">
        <v>22</v>
      </c>
      <c r="AL4" s="568"/>
      <c r="AM4" s="513"/>
      <c r="AN4" s="562"/>
      <c r="AO4" s="565"/>
      <c r="AP4" s="518"/>
      <c r="AQ4" s="518"/>
      <c r="AR4" s="518"/>
      <c r="AS4" s="518"/>
      <c r="AT4" s="490"/>
      <c r="AU4" s="483"/>
      <c r="AV4" s="541"/>
      <c r="AW4" s="492"/>
      <c r="AX4" s="492"/>
      <c r="AY4" s="485"/>
      <c r="AZ4" s="485"/>
      <c r="BA4" s="483"/>
      <c r="BB4" s="538"/>
      <c r="BC4" s="487"/>
      <c r="BD4" s="487"/>
      <c r="BE4" s="518"/>
      <c r="BF4" s="518"/>
      <c r="BG4" s="483"/>
      <c r="BH4" s="530"/>
      <c r="BI4" s="495"/>
      <c r="BJ4" s="503"/>
      <c r="BK4" s="498" t="s">
        <v>15</v>
      </c>
      <c r="BL4" s="503"/>
      <c r="BM4" s="506"/>
      <c r="BN4" s="521"/>
      <c r="BO4" s="527"/>
      <c r="BP4" s="533"/>
      <c r="BQ4" s="521"/>
      <c r="BU4" s="80"/>
    </row>
    <row r="5" spans="1:103" ht="30" customHeight="1" thickBot="1">
      <c r="A5" s="328" t="s">
        <v>2</v>
      </c>
      <c r="B5" s="555"/>
      <c r="C5" s="555"/>
      <c r="D5" s="558"/>
      <c r="E5" s="552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9"/>
      <c r="AM5" s="514"/>
      <c r="AN5" s="563"/>
      <c r="AO5" s="566"/>
      <c r="AP5" s="519"/>
      <c r="AQ5" s="519"/>
      <c r="AR5" s="519"/>
      <c r="AS5" s="519"/>
      <c r="AT5" s="491"/>
      <c r="AU5" s="484"/>
      <c r="AV5" s="542"/>
      <c r="AW5" s="493"/>
      <c r="AX5" s="493"/>
      <c r="AY5" s="486"/>
      <c r="AZ5" s="486"/>
      <c r="BA5" s="484"/>
      <c r="BB5" s="539"/>
      <c r="BC5" s="488"/>
      <c r="BD5" s="488"/>
      <c r="BE5" s="519"/>
      <c r="BF5" s="519"/>
      <c r="BG5" s="484"/>
      <c r="BH5" s="531"/>
      <c r="BI5" s="496"/>
      <c r="BJ5" s="504"/>
      <c r="BK5" s="508"/>
      <c r="BL5" s="504"/>
      <c r="BM5" s="507"/>
      <c r="BN5" s="522"/>
      <c r="BO5" s="528"/>
      <c r="BP5" s="534"/>
      <c r="BQ5" s="522"/>
      <c r="BU5" s="82"/>
    </row>
    <row r="6" spans="1:103" ht="16.5" customHeight="1">
      <c r="A6" s="253">
        <v>1</v>
      </c>
      <c r="B6" s="419" t="s">
        <v>390</v>
      </c>
      <c r="C6" s="417" t="s">
        <v>423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424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425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426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427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428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429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430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431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432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433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19" t="s">
        <v>401</v>
      </c>
      <c r="C17" s="417" t="s">
        <v>434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435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436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437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438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439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440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441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442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443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444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445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446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447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448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449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450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451</v>
      </c>
      <c r="D34" s="401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452</v>
      </c>
      <c r="D35" s="401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453</v>
      </c>
      <c r="D36" s="401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454</v>
      </c>
      <c r="D37" s="401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455</v>
      </c>
      <c r="D38" s="401" t="s">
        <v>389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๔/๒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577"/>
      <c r="E1" s="577"/>
      <c r="F1" s="577"/>
      <c r="G1" s="604" t="s">
        <v>177</v>
      </c>
      <c r="H1" s="605"/>
      <c r="I1" s="605"/>
      <c r="J1" s="605"/>
      <c r="K1" s="605"/>
      <c r="L1" s="604" t="s">
        <v>178</v>
      </c>
      <c r="M1" s="605"/>
      <c r="N1" s="605"/>
      <c r="O1" s="605"/>
      <c r="P1" s="605"/>
      <c r="Q1" s="604" t="s">
        <v>175</v>
      </c>
      <c r="R1" s="605"/>
      <c r="S1" s="605"/>
      <c r="T1" s="605"/>
      <c r="U1" s="605"/>
      <c r="V1" s="604" t="s">
        <v>176</v>
      </c>
      <c r="W1" s="605"/>
      <c r="X1" s="605"/>
      <c r="Y1" s="605"/>
      <c r="Z1" s="605"/>
      <c r="AA1" s="604" t="s">
        <v>176</v>
      </c>
      <c r="AB1" s="605"/>
      <c r="AC1" s="605"/>
      <c r="AD1" s="605"/>
      <c r="AE1" s="605"/>
      <c r="AF1" s="604" t="s">
        <v>176</v>
      </c>
      <c r="AG1" s="605"/>
      <c r="AH1" s="605"/>
      <c r="AI1" s="605"/>
      <c r="AJ1" s="605"/>
      <c r="AK1" s="604" t="s">
        <v>176</v>
      </c>
      <c r="AL1" s="605"/>
      <c r="AM1" s="605"/>
      <c r="AN1" s="605"/>
      <c r="AO1" s="605"/>
      <c r="AP1" s="604" t="s">
        <v>178</v>
      </c>
      <c r="AQ1" s="605"/>
      <c r="AR1" s="605"/>
      <c r="AS1" s="605"/>
      <c r="AT1" s="605"/>
      <c r="AU1" s="604" t="s">
        <v>178</v>
      </c>
      <c r="AV1" s="605"/>
      <c r="AW1" s="605"/>
      <c r="AX1" s="605"/>
      <c r="AY1" s="605"/>
      <c r="AZ1" s="604" t="s">
        <v>178</v>
      </c>
      <c r="BA1" s="605"/>
      <c r="BB1" s="605"/>
      <c r="BC1" s="605"/>
      <c r="BD1" s="605"/>
      <c r="BE1" s="604" t="s">
        <v>178</v>
      </c>
      <c r="BF1" s="605"/>
      <c r="BG1" s="605"/>
      <c r="BH1" s="605"/>
      <c r="BI1" s="605"/>
      <c r="BJ1" s="604" t="s">
        <v>179</v>
      </c>
      <c r="BK1" s="605"/>
      <c r="BL1" s="605"/>
      <c r="BM1" s="605"/>
      <c r="BN1" s="605"/>
      <c r="BO1" s="604" t="s">
        <v>180</v>
      </c>
      <c r="BP1" s="605"/>
      <c r="BQ1" s="605"/>
      <c r="BR1" s="605"/>
      <c r="BS1" s="605"/>
      <c r="BT1" s="604" t="s">
        <v>180</v>
      </c>
      <c r="BU1" s="605"/>
      <c r="BV1" s="605"/>
      <c r="BW1" s="605"/>
      <c r="BX1" s="605"/>
      <c r="BY1" s="604" t="s">
        <v>180</v>
      </c>
      <c r="BZ1" s="605"/>
      <c r="CA1" s="605"/>
      <c r="CB1" s="605"/>
      <c r="CC1" s="605"/>
      <c r="CD1" s="604" t="s">
        <v>180</v>
      </c>
      <c r="CE1" s="605"/>
      <c r="CF1" s="605"/>
      <c r="CG1" s="605"/>
      <c r="CH1" s="605"/>
      <c r="CI1" s="604" t="s">
        <v>182</v>
      </c>
      <c r="CJ1" s="605"/>
      <c r="CK1" s="605"/>
      <c r="CL1" s="605"/>
      <c r="CM1" s="605"/>
      <c r="CN1" s="604" t="s">
        <v>182</v>
      </c>
      <c r="CO1" s="605"/>
      <c r="CP1" s="605"/>
      <c r="CQ1" s="605"/>
      <c r="CR1" s="605"/>
      <c r="CS1" s="604" t="s">
        <v>182</v>
      </c>
      <c r="CT1" s="605"/>
      <c r="CU1" s="605"/>
      <c r="CV1" s="605"/>
      <c r="CW1" s="605"/>
      <c r="CX1" s="602" t="s">
        <v>182</v>
      </c>
      <c r="CY1" s="603"/>
      <c r="CZ1" s="603"/>
      <c r="DA1" s="603"/>
      <c r="DB1" s="603"/>
      <c r="DC1" s="602" t="s">
        <v>184</v>
      </c>
      <c r="DD1" s="603"/>
      <c r="DE1" s="603"/>
      <c r="DF1" s="603"/>
      <c r="DG1" s="603"/>
      <c r="DH1" s="602" t="s">
        <v>184</v>
      </c>
      <c r="DI1" s="603"/>
      <c r="DJ1" s="603"/>
      <c r="DK1" s="603"/>
      <c r="DL1" s="603"/>
      <c r="DM1" s="606" t="s">
        <v>133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233</v>
      </c>
      <c r="E2" s="360"/>
      <c r="F2" s="361" t="s">
        <v>120</v>
      </c>
      <c r="G2" s="599" t="s">
        <v>139</v>
      </c>
      <c r="H2" s="600"/>
      <c r="I2" s="600"/>
      <c r="J2" s="600"/>
      <c r="K2" s="601"/>
      <c r="L2" s="599" t="s">
        <v>140</v>
      </c>
      <c r="M2" s="600"/>
      <c r="N2" s="600"/>
      <c r="O2" s="600"/>
      <c r="P2" s="601"/>
      <c r="Q2" s="599" t="s">
        <v>141</v>
      </c>
      <c r="R2" s="600"/>
      <c r="S2" s="600"/>
      <c r="T2" s="600"/>
      <c r="U2" s="601"/>
      <c r="V2" s="599" t="s">
        <v>142</v>
      </c>
      <c r="W2" s="600"/>
      <c r="X2" s="600"/>
      <c r="Y2" s="600"/>
      <c r="Z2" s="601"/>
      <c r="AA2" s="599" t="s">
        <v>143</v>
      </c>
      <c r="AB2" s="600"/>
      <c r="AC2" s="600"/>
      <c r="AD2" s="600"/>
      <c r="AE2" s="601"/>
      <c r="AF2" s="599" t="s">
        <v>144</v>
      </c>
      <c r="AG2" s="600"/>
      <c r="AH2" s="600"/>
      <c r="AI2" s="600"/>
      <c r="AJ2" s="601"/>
      <c r="AK2" s="599" t="s">
        <v>145</v>
      </c>
      <c r="AL2" s="600"/>
      <c r="AM2" s="600"/>
      <c r="AN2" s="600"/>
      <c r="AO2" s="601"/>
      <c r="AP2" s="599" t="s">
        <v>146</v>
      </c>
      <c r="AQ2" s="600"/>
      <c r="AR2" s="600"/>
      <c r="AS2" s="600"/>
      <c r="AT2" s="601"/>
      <c r="AU2" s="599" t="s">
        <v>147</v>
      </c>
      <c r="AV2" s="600"/>
      <c r="AW2" s="600"/>
      <c r="AX2" s="600"/>
      <c r="AY2" s="601"/>
      <c r="AZ2" s="599" t="s">
        <v>148</v>
      </c>
      <c r="BA2" s="600"/>
      <c r="BB2" s="600"/>
      <c r="BC2" s="600"/>
      <c r="BD2" s="601"/>
      <c r="BE2" s="599" t="s">
        <v>149</v>
      </c>
      <c r="BF2" s="600"/>
      <c r="BG2" s="600"/>
      <c r="BH2" s="600"/>
      <c r="BI2" s="601"/>
      <c r="BJ2" s="599" t="s">
        <v>150</v>
      </c>
      <c r="BK2" s="600"/>
      <c r="BL2" s="600"/>
      <c r="BM2" s="600"/>
      <c r="BN2" s="601"/>
      <c r="BO2" s="599" t="s">
        <v>151</v>
      </c>
      <c r="BP2" s="600"/>
      <c r="BQ2" s="600"/>
      <c r="BR2" s="600"/>
      <c r="BS2" s="601"/>
      <c r="BT2" s="599" t="s">
        <v>152</v>
      </c>
      <c r="BU2" s="600"/>
      <c r="BV2" s="600"/>
      <c r="BW2" s="600"/>
      <c r="BX2" s="601"/>
      <c r="BY2" s="599" t="s">
        <v>153</v>
      </c>
      <c r="BZ2" s="600"/>
      <c r="CA2" s="600"/>
      <c r="CB2" s="600"/>
      <c r="CC2" s="601"/>
      <c r="CD2" s="599" t="s">
        <v>154</v>
      </c>
      <c r="CE2" s="600"/>
      <c r="CF2" s="600"/>
      <c r="CG2" s="600"/>
      <c r="CH2" s="601"/>
      <c r="CI2" s="599" t="s">
        <v>155</v>
      </c>
      <c r="CJ2" s="600"/>
      <c r="CK2" s="600"/>
      <c r="CL2" s="600"/>
      <c r="CM2" s="601"/>
      <c r="CN2" s="599" t="s">
        <v>156</v>
      </c>
      <c r="CO2" s="600"/>
      <c r="CP2" s="600"/>
      <c r="CQ2" s="600"/>
      <c r="CR2" s="601"/>
      <c r="CS2" s="599" t="s">
        <v>157</v>
      </c>
      <c r="CT2" s="600"/>
      <c r="CU2" s="600"/>
      <c r="CV2" s="600"/>
      <c r="CW2" s="601"/>
      <c r="CX2" s="599" t="s">
        <v>158</v>
      </c>
      <c r="CY2" s="600"/>
      <c r="CZ2" s="600"/>
      <c r="DA2" s="600"/>
      <c r="DB2" s="601"/>
      <c r="DC2" s="599" t="s">
        <v>224</v>
      </c>
      <c r="DD2" s="600"/>
      <c r="DE2" s="600"/>
      <c r="DF2" s="600"/>
      <c r="DG2" s="600"/>
      <c r="DH2" s="599" t="s">
        <v>225</v>
      </c>
      <c r="DI2" s="600"/>
      <c r="DJ2" s="600"/>
      <c r="DK2" s="600"/>
      <c r="DL2" s="601"/>
      <c r="DM2" s="607" t="s">
        <v>134</v>
      </c>
      <c r="DN2" s="612"/>
      <c r="DO2" s="306">
        <f>COUNT(G5:DL5)</f>
        <v>1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6667</v>
      </c>
      <c r="C6" s="351" t="str">
        <f>ปพ.5!$C$6</f>
        <v>1103200220144</v>
      </c>
      <c r="D6" s="578" t="str">
        <f>ปพ.5!$D$6</f>
        <v>เด็กชาย จิรายุทธ์  ไผ่ดอน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6671</v>
      </c>
      <c r="C7" s="352" t="str">
        <f>ปพ.5!$C$7</f>
        <v>1103704548020</v>
      </c>
      <c r="D7" s="581" t="str">
        <f>ปพ.5!$D$7</f>
        <v>เด็กชาย วชิรวิทย์  บุญผ่อง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6674</v>
      </c>
      <c r="C8" s="352" t="str">
        <f>ปพ.5!$C$8</f>
        <v>1103400193035</v>
      </c>
      <c r="D8" s="584" t="str">
        <f>ปพ.5!$D$8</f>
        <v>เด็กชาย อัฑฒกร  งามเหมาะ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6690</v>
      </c>
      <c r="C9" s="352" t="str">
        <f>ปพ.5!$C$9</f>
        <v>1100401527601</v>
      </c>
      <c r="D9" s="584" t="str">
        <f>ปพ.5!$D$9</f>
        <v>เด็กหญิง ศรัณยา  ไชยประสิทธิ์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6694</v>
      </c>
      <c r="C10" s="352" t="str">
        <f>ปพ.5!$C$10</f>
        <v>1110301525347</v>
      </c>
      <c r="D10" s="584" t="str">
        <f>ปพ.5!$D$10</f>
        <v>เด็กชาย นิติภูมิ  แสงประทีป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6705</v>
      </c>
      <c r="C11" s="352" t="str">
        <f>ปพ.5!$C$11</f>
        <v>1129902226938</v>
      </c>
      <c r="D11" s="584" t="str">
        <f>ปพ.5!$D$11</f>
        <v>เด็กชาย ณภัทร  โก๋กริ่ง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6708</v>
      </c>
      <c r="C12" s="352" t="str">
        <f>ปพ.5!$C$12</f>
        <v>1100704225821</v>
      </c>
      <c r="D12" s="584" t="str">
        <f>ปพ.5!$D$12</f>
        <v>เด็กหญิง ญาณิศา  รวมชัยภูมิ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6713</v>
      </c>
      <c r="C13" s="352" t="str">
        <f>ปพ.5!$C$13</f>
        <v>1729900871512</v>
      </c>
      <c r="D13" s="584" t="str">
        <f>ปพ.5!$D$13</f>
        <v>เด็กหญิง สิริกาญจน์  สงวนทรัพย์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6717</v>
      </c>
      <c r="C14" s="352" t="str">
        <f>ปพ.5!$C$14</f>
        <v>2120301030818</v>
      </c>
      <c r="D14" s="584" t="str">
        <f>ปพ.5!$D$14</f>
        <v>เด็กหญิง นิชาภา  ทิพย์สุวรรณ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6721</v>
      </c>
      <c r="C15" s="352" t="str">
        <f>ปพ.5!$C$15</f>
        <v>1101700503208</v>
      </c>
      <c r="D15" s="584" t="str">
        <f>ปพ.5!$D$15</f>
        <v>เด็กชาย กฤษฎา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6726</v>
      </c>
      <c r="C16" s="352" t="str">
        <f>ปพ.5!$C$16</f>
        <v>1100401530121</v>
      </c>
      <c r="D16" s="584" t="str">
        <f>ปพ.5!$D$16</f>
        <v>เด็กชาย ปุณยพัฒน์  ทองนพรัตน์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6732</v>
      </c>
      <c r="C17" s="352" t="str">
        <f>ปพ.5!$C$17</f>
        <v>1103300295928</v>
      </c>
      <c r="D17" s="584" t="str">
        <f>ปพ.5!$D$17</f>
        <v>เด็กชาย ธีรภัทร  แซ่ไหล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6738</v>
      </c>
      <c r="C18" s="352" t="str">
        <f>ปพ.5!$C$18</f>
        <v>1103200242598</v>
      </c>
      <c r="D18" s="584" t="str">
        <f>ปพ.5!$D$18</f>
        <v>เด็กหญิง ชนัชพร  ทองขำ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6741</v>
      </c>
      <c r="C19" s="352" t="str">
        <f>ปพ.5!$C$19</f>
        <v>1100704214781</v>
      </c>
      <c r="D19" s="584" t="str">
        <f>ปพ.5!$D$19</f>
        <v>เด็กหญิง ปาลิตา  ทรัพย์สิน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6751</v>
      </c>
      <c r="C20" s="352" t="str">
        <f>ปพ.5!$C$20</f>
        <v>1104301284068</v>
      </c>
      <c r="D20" s="584" t="str">
        <f>ปพ.5!$D$20</f>
        <v>เด็กชาย ชนาธิป  สุขสุเสียง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6753</v>
      </c>
      <c r="C21" s="352" t="str">
        <f>ปพ.5!$C$21</f>
        <v>1104301281212</v>
      </c>
      <c r="D21" s="584" t="str">
        <f>ปพ.5!$D$21</f>
        <v>เด็กชาย ณัฐวัฒน์  โหลแก้ว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6756</v>
      </c>
      <c r="C22" s="352" t="str">
        <f>ปพ.5!$C$22</f>
        <v>1100704208790</v>
      </c>
      <c r="D22" s="584" t="str">
        <f>ปพ.5!$D$22</f>
        <v>เด็กชาย สิรภพ  เสนสาย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6759</v>
      </c>
      <c r="C23" s="352" t="str">
        <f>ปพ.5!$C$23</f>
        <v>1103200227564</v>
      </c>
      <c r="D23" s="584" t="str">
        <f>ปพ.5!$D$23</f>
        <v>เด็กชาย บุญศักดิ์  อาบทอง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6773</v>
      </c>
      <c r="C24" s="352" t="str">
        <f>ปพ.5!$C$24</f>
        <v>1110301517298</v>
      </c>
      <c r="D24" s="584" t="str">
        <f>ปพ.5!$D$24</f>
        <v>เด็กหญิง อาทิตยา  หาญห้าว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6780</v>
      </c>
      <c r="C25" s="352" t="str">
        <f>ปพ.5!$C$25</f>
        <v>1103200220128</v>
      </c>
      <c r="D25" s="584" t="str">
        <f>ปพ.5!$D$25</f>
        <v>เด็กชาย เชิงชาย  ยาหา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6781</v>
      </c>
      <c r="C26" s="352" t="str">
        <f>ปพ.5!$C$26</f>
        <v>1103400186993</v>
      </c>
      <c r="D26" s="584" t="str">
        <f>ปพ.5!$D$26</f>
        <v>เด็กชาย ณัฏฐพล  ขวัญคุ้ม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6791</v>
      </c>
      <c r="C27" s="352" t="str">
        <f>ปพ.5!$C$27</f>
        <v>1103200221167</v>
      </c>
      <c r="D27" s="584" t="str">
        <f>ปพ.5!$D$27</f>
        <v>เด็กชาย ธรรมรัตน์  อำนาจ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6797</v>
      </c>
      <c r="C28" s="352" t="str">
        <f>ปพ.5!$C$28</f>
        <v>1103200230557</v>
      </c>
      <c r="D28" s="584" t="str">
        <f>ปพ.5!$D$28</f>
        <v>เด็กหญิง ณิชานันท์  ขำอิน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6853</v>
      </c>
      <c r="C29" s="352" t="str">
        <f>ปพ.5!$C$29</f>
        <v>1103200232941</v>
      </c>
      <c r="D29" s="584" t="str">
        <f>ปพ.5!$D$29</f>
        <v>เด็กหญิง ณัฐธิดา  ศิริวัตร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6854</v>
      </c>
      <c r="C30" s="352" t="str">
        <f>ปพ.5!$C$30</f>
        <v>1103704611112</v>
      </c>
      <c r="D30" s="584" t="str">
        <f>ปพ.5!$D$30</f>
        <v>เด็กหญิง จันทิมา  ทิพย์มี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6868</v>
      </c>
      <c r="C31" s="352" t="str">
        <f>ปพ.5!$C$31</f>
        <v>1103200228421</v>
      </c>
      <c r="D31" s="584" t="str">
        <f>ปพ.5!$D$31</f>
        <v>เด็กชาย ธีระยุทธ  สังวานเพชร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6870</v>
      </c>
      <c r="C32" s="352" t="str">
        <f>ปพ.5!$C$32</f>
        <v>1103200243179</v>
      </c>
      <c r="D32" s="584" t="str">
        <f>ปพ.5!$D$32</f>
        <v>เด็กหญิง ธาริกา  คำวันดี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7081</v>
      </c>
      <c r="C33" s="352" t="str">
        <f>ปพ.5!$C$33</f>
        <v>1103200234021</v>
      </c>
      <c r="D33" s="584" t="str">
        <f>ปพ.5!$D$33</f>
        <v>เด็กหญิง ชนันยา  แสงแก้ว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7220</v>
      </c>
      <c r="C34" s="352" t="str">
        <f>ปพ.5!$C$34</f>
        <v>1103200210939</v>
      </c>
      <c r="D34" s="584" t="str">
        <f>ปพ.5!$D$34</f>
        <v>เด็กหญิง ธิตารีย์  สุขสอาด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7227</v>
      </c>
      <c r="C35" s="352" t="str">
        <f>ปพ.5!$C$35</f>
        <v>1103200231332</v>
      </c>
      <c r="D35" s="584" t="str">
        <f>ปพ.5!$D$35</f>
        <v>เด็กหญิง ธิยารัก  แย้มสุข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7427</v>
      </c>
      <c r="C36" s="352" t="str">
        <f>ปพ.5!$C$36</f>
        <v>1100202048265</v>
      </c>
      <c r="D36" s="584" t="str">
        <f>ปพ.5!$D$36</f>
        <v>เด็กชาย ฤทธิ์ณรงค์  พลภักดี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7644</v>
      </c>
      <c r="C37" s="352" t="str">
        <f>ปพ.5!$C$37</f>
        <v>1119902569568</v>
      </c>
      <c r="D37" s="584" t="str">
        <f>ปพ.5!$D$37</f>
        <v>เด็กหญิง ศุกร์  ปิ่นนิล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7645</v>
      </c>
      <c r="C38" s="352" t="str">
        <f>ปพ.5!$C$38</f>
        <v>1103400190613</v>
      </c>
      <c r="D38" s="584" t="str">
        <f>ปพ.5!$D$38</f>
        <v>เด็กหญิง ปลายฟ้า  ปัญญาแฝง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5" t="str">
        <f>DATA!B6</f>
        <v>ประถมศึกษาปีที่ ๔/๒</v>
      </c>
      <c r="B1" s="575"/>
      <c r="C1" s="576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577"/>
      <c r="E1" s="577"/>
      <c r="F1" s="577"/>
      <c r="G1" s="602" t="s">
        <v>185</v>
      </c>
      <c r="H1" s="603"/>
      <c r="I1" s="603"/>
      <c r="J1" s="603"/>
      <c r="K1" s="603"/>
      <c r="L1" s="602" t="s">
        <v>186</v>
      </c>
      <c r="M1" s="603"/>
      <c r="N1" s="603"/>
      <c r="O1" s="603"/>
      <c r="P1" s="603"/>
      <c r="Q1" s="602" t="s">
        <v>186</v>
      </c>
      <c r="R1" s="603"/>
      <c r="S1" s="603"/>
      <c r="T1" s="603"/>
      <c r="U1" s="603"/>
      <c r="V1" s="602" t="s">
        <v>186</v>
      </c>
      <c r="W1" s="603"/>
      <c r="X1" s="603"/>
      <c r="Y1" s="603"/>
      <c r="Z1" s="603"/>
      <c r="AA1" s="602" t="s">
        <v>186</v>
      </c>
      <c r="AB1" s="603"/>
      <c r="AC1" s="603"/>
      <c r="AD1" s="603"/>
      <c r="AE1" s="603"/>
      <c r="AF1" s="602" t="s">
        <v>188</v>
      </c>
      <c r="AG1" s="603"/>
      <c r="AH1" s="603"/>
      <c r="AI1" s="603"/>
      <c r="AJ1" s="603"/>
      <c r="AK1" s="602" t="s">
        <v>188</v>
      </c>
      <c r="AL1" s="603"/>
      <c r="AM1" s="603"/>
      <c r="AN1" s="603"/>
      <c r="AO1" s="603"/>
      <c r="AP1" s="602" t="s">
        <v>188</v>
      </c>
      <c r="AQ1" s="603"/>
      <c r="AR1" s="603"/>
      <c r="AS1" s="603"/>
      <c r="AT1" s="603"/>
      <c r="AU1" s="602" t="s">
        <v>188</v>
      </c>
      <c r="AV1" s="603"/>
      <c r="AW1" s="603"/>
      <c r="AX1" s="603"/>
      <c r="AY1" s="603"/>
      <c r="AZ1" s="602" t="s">
        <v>168</v>
      </c>
      <c r="BA1" s="603"/>
      <c r="BB1" s="603"/>
      <c r="BC1" s="603"/>
      <c r="BD1" s="603"/>
      <c r="BE1" s="602" t="s">
        <v>168</v>
      </c>
      <c r="BF1" s="603"/>
      <c r="BG1" s="603"/>
      <c r="BH1" s="603"/>
      <c r="BI1" s="603"/>
      <c r="BJ1" s="602" t="s">
        <v>168</v>
      </c>
      <c r="BK1" s="603"/>
      <c r="BL1" s="603"/>
      <c r="BM1" s="603"/>
      <c r="BN1" s="603"/>
      <c r="BO1" s="602" t="s">
        <v>168</v>
      </c>
      <c r="BP1" s="603"/>
      <c r="BQ1" s="603"/>
      <c r="BR1" s="603"/>
      <c r="BS1" s="603"/>
      <c r="BT1" s="602" t="s">
        <v>169</v>
      </c>
      <c r="BU1" s="603"/>
      <c r="BV1" s="603"/>
      <c r="BW1" s="603"/>
      <c r="BX1" s="603"/>
      <c r="BY1" s="602" t="s">
        <v>170</v>
      </c>
      <c r="BZ1" s="603"/>
      <c r="CA1" s="603"/>
      <c r="CB1" s="603"/>
      <c r="CC1" s="603"/>
      <c r="CD1" s="602" t="s">
        <v>170</v>
      </c>
      <c r="CE1" s="603"/>
      <c r="CF1" s="603"/>
      <c r="CG1" s="603"/>
      <c r="CH1" s="603"/>
      <c r="CI1" s="602" t="s">
        <v>170</v>
      </c>
      <c r="CJ1" s="603"/>
      <c r="CK1" s="603"/>
      <c r="CL1" s="603"/>
      <c r="CM1" s="603"/>
      <c r="CN1" s="602" t="s">
        <v>171</v>
      </c>
      <c r="CO1" s="603"/>
      <c r="CP1" s="603"/>
      <c r="CQ1" s="603"/>
      <c r="CR1" s="603"/>
      <c r="CS1" s="602" t="s">
        <v>172</v>
      </c>
      <c r="CT1" s="603"/>
      <c r="CU1" s="603"/>
      <c r="CV1" s="603"/>
      <c r="CW1" s="603"/>
      <c r="CX1" s="602" t="s">
        <v>172</v>
      </c>
      <c r="CY1" s="603"/>
      <c r="CZ1" s="603"/>
      <c r="DA1" s="603"/>
      <c r="DB1" s="603"/>
      <c r="DC1" s="602" t="s">
        <v>172</v>
      </c>
      <c r="DD1" s="603"/>
      <c r="DE1" s="603"/>
      <c r="DF1" s="603"/>
      <c r="DG1" s="603"/>
      <c r="DH1" s="602" t="s">
        <v>172</v>
      </c>
      <c r="DI1" s="603"/>
      <c r="DJ1" s="603"/>
      <c r="DK1" s="603"/>
      <c r="DL1" s="603"/>
      <c r="DM1" s="606" t="s">
        <v>228</v>
      </c>
      <c r="DN1" s="607"/>
      <c r="DO1" s="607"/>
      <c r="DP1" s="607"/>
      <c r="DQ1" s="608"/>
      <c r="DR1" s="609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7" t="s">
        <v>2</v>
      </c>
      <c r="B2" s="590" t="s">
        <v>3</v>
      </c>
      <c r="C2" s="593" t="s">
        <v>232</v>
      </c>
      <c r="D2" s="593" t="s">
        <v>235</v>
      </c>
      <c r="E2" s="360"/>
      <c r="F2" s="378" t="s">
        <v>120</v>
      </c>
      <c r="G2" s="625" t="s">
        <v>189</v>
      </c>
      <c r="H2" s="624"/>
      <c r="I2" s="624"/>
      <c r="J2" s="624"/>
      <c r="K2" s="626"/>
      <c r="L2" s="624" t="s">
        <v>190</v>
      </c>
      <c r="M2" s="624"/>
      <c r="N2" s="624"/>
      <c r="O2" s="624"/>
      <c r="P2" s="624"/>
      <c r="Q2" s="625" t="s">
        <v>198</v>
      </c>
      <c r="R2" s="624"/>
      <c r="S2" s="624"/>
      <c r="T2" s="624"/>
      <c r="U2" s="626"/>
      <c r="V2" s="624" t="s">
        <v>191</v>
      </c>
      <c r="W2" s="624"/>
      <c r="X2" s="624"/>
      <c r="Y2" s="624"/>
      <c r="Z2" s="624"/>
      <c r="AA2" s="625" t="s">
        <v>192</v>
      </c>
      <c r="AB2" s="624"/>
      <c r="AC2" s="624"/>
      <c r="AD2" s="624"/>
      <c r="AE2" s="626"/>
      <c r="AF2" s="624" t="s">
        <v>193</v>
      </c>
      <c r="AG2" s="624"/>
      <c r="AH2" s="624"/>
      <c r="AI2" s="624"/>
      <c r="AJ2" s="624"/>
      <c r="AK2" s="625" t="s">
        <v>194</v>
      </c>
      <c r="AL2" s="624"/>
      <c r="AM2" s="624"/>
      <c r="AN2" s="624"/>
      <c r="AO2" s="626"/>
      <c r="AP2" s="624" t="s">
        <v>195</v>
      </c>
      <c r="AQ2" s="624"/>
      <c r="AR2" s="624"/>
      <c r="AS2" s="624"/>
      <c r="AT2" s="624"/>
      <c r="AU2" s="625" t="s">
        <v>196</v>
      </c>
      <c r="AV2" s="624"/>
      <c r="AW2" s="624"/>
      <c r="AX2" s="624"/>
      <c r="AY2" s="626"/>
      <c r="AZ2" s="624" t="s">
        <v>197</v>
      </c>
      <c r="BA2" s="624"/>
      <c r="BB2" s="624"/>
      <c r="BC2" s="624"/>
      <c r="BD2" s="624"/>
      <c r="BE2" s="625" t="s">
        <v>199</v>
      </c>
      <c r="BF2" s="624"/>
      <c r="BG2" s="624"/>
      <c r="BH2" s="624"/>
      <c r="BI2" s="626"/>
      <c r="BJ2" s="624" t="s">
        <v>200</v>
      </c>
      <c r="BK2" s="624"/>
      <c r="BL2" s="624"/>
      <c r="BM2" s="624"/>
      <c r="BN2" s="624"/>
      <c r="BO2" s="625" t="s">
        <v>201</v>
      </c>
      <c r="BP2" s="624"/>
      <c r="BQ2" s="624"/>
      <c r="BR2" s="624"/>
      <c r="BS2" s="626"/>
      <c r="BT2" s="624" t="s">
        <v>202</v>
      </c>
      <c r="BU2" s="624"/>
      <c r="BV2" s="624"/>
      <c r="BW2" s="624"/>
      <c r="BX2" s="624"/>
      <c r="BY2" s="625" t="s">
        <v>203</v>
      </c>
      <c r="BZ2" s="624"/>
      <c r="CA2" s="624"/>
      <c r="CB2" s="624"/>
      <c r="CC2" s="626"/>
      <c r="CD2" s="624" t="s">
        <v>204</v>
      </c>
      <c r="CE2" s="624"/>
      <c r="CF2" s="624"/>
      <c r="CG2" s="624"/>
      <c r="CH2" s="624"/>
      <c r="CI2" s="625" t="s">
        <v>205</v>
      </c>
      <c r="CJ2" s="624"/>
      <c r="CK2" s="624"/>
      <c r="CL2" s="624"/>
      <c r="CM2" s="626"/>
      <c r="CN2" s="624" t="s">
        <v>206</v>
      </c>
      <c r="CO2" s="624"/>
      <c r="CP2" s="624"/>
      <c r="CQ2" s="624"/>
      <c r="CR2" s="624"/>
      <c r="CS2" s="625" t="s">
        <v>207</v>
      </c>
      <c r="CT2" s="624"/>
      <c r="CU2" s="624"/>
      <c r="CV2" s="624"/>
      <c r="CW2" s="626"/>
      <c r="CX2" s="624" t="s">
        <v>208</v>
      </c>
      <c r="CY2" s="624"/>
      <c r="CZ2" s="624"/>
      <c r="DA2" s="624"/>
      <c r="DB2" s="624"/>
      <c r="DC2" s="625" t="s">
        <v>226</v>
      </c>
      <c r="DD2" s="624"/>
      <c r="DE2" s="624"/>
      <c r="DF2" s="624"/>
      <c r="DG2" s="626"/>
      <c r="DH2" s="624" t="s">
        <v>227</v>
      </c>
      <c r="DI2" s="624"/>
      <c r="DJ2" s="624"/>
      <c r="DK2" s="624"/>
      <c r="DL2" s="624"/>
      <c r="DM2" s="606" t="s">
        <v>134</v>
      </c>
      <c r="DN2" s="612"/>
      <c r="DO2" s="306">
        <f>COUNT(G5:DL5)</f>
        <v>0</v>
      </c>
      <c r="DP2" s="613" t="s">
        <v>123</v>
      </c>
      <c r="DQ2" s="614"/>
      <c r="DR2" s="610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8"/>
      <c r="B3" s="591"/>
      <c r="C3" s="594"/>
      <c r="D3" s="594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5" t="s">
        <v>211</v>
      </c>
      <c r="DN3" s="618" t="s">
        <v>135</v>
      </c>
      <c r="DO3" s="618" t="s">
        <v>136</v>
      </c>
      <c r="DP3" s="618" t="s">
        <v>137</v>
      </c>
      <c r="DQ3" s="621" t="s">
        <v>138</v>
      </c>
      <c r="DR3" s="610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8"/>
      <c r="B4" s="591"/>
      <c r="C4" s="594"/>
      <c r="D4" s="594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6"/>
      <c r="DN4" s="619"/>
      <c r="DO4" s="619"/>
      <c r="DP4" s="619"/>
      <c r="DQ4" s="622"/>
      <c r="DR4" s="610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9"/>
      <c r="B5" s="592"/>
      <c r="C5" s="595"/>
      <c r="D5" s="595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7"/>
      <c r="DN5" s="620"/>
      <c r="DO5" s="620"/>
      <c r="DP5" s="620"/>
      <c r="DQ5" s="623"/>
      <c r="DR5" s="611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6667</v>
      </c>
      <c r="C6" s="351" t="str">
        <f>ปพ.5!$C$6</f>
        <v>1103200220144</v>
      </c>
      <c r="D6" s="578" t="str">
        <f>ปพ.5!$D$6</f>
        <v>เด็กชาย จิรายุทธ์  ไผ่ดอน</v>
      </c>
      <c r="E6" s="579"/>
      <c r="F6" s="580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6671</v>
      </c>
      <c r="C7" s="352" t="str">
        <f>ปพ.5!$C$7</f>
        <v>1103704548020</v>
      </c>
      <c r="D7" s="581" t="str">
        <f>ปพ.5!$D$7</f>
        <v>เด็กชาย วชิรวิทย์  บุญผ่อง</v>
      </c>
      <c r="E7" s="582"/>
      <c r="F7" s="583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6674</v>
      </c>
      <c r="C8" s="352" t="str">
        <f>ปพ.5!$C$8</f>
        <v>1103400193035</v>
      </c>
      <c r="D8" s="584" t="str">
        <f>ปพ.5!$D$8</f>
        <v>เด็กชาย อัฑฒกร  งามเหมาะ</v>
      </c>
      <c r="E8" s="585"/>
      <c r="F8" s="586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6690</v>
      </c>
      <c r="C9" s="352" t="str">
        <f>ปพ.5!$C$9</f>
        <v>1100401527601</v>
      </c>
      <c r="D9" s="584" t="str">
        <f>ปพ.5!$D$9</f>
        <v>เด็กหญิง ศรัณยา  ไชยประสิทธิ์</v>
      </c>
      <c r="E9" s="585"/>
      <c r="F9" s="586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6694</v>
      </c>
      <c r="C10" s="352" t="str">
        <f>ปพ.5!$C$10</f>
        <v>1110301525347</v>
      </c>
      <c r="D10" s="584" t="str">
        <f>ปพ.5!$D$10</f>
        <v>เด็กชาย นิติภูมิ  แสงประทีป</v>
      </c>
      <c r="E10" s="585"/>
      <c r="F10" s="586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6705</v>
      </c>
      <c r="C11" s="352" t="str">
        <f>ปพ.5!$C$11</f>
        <v>1129902226938</v>
      </c>
      <c r="D11" s="584" t="str">
        <f>ปพ.5!$D$11</f>
        <v>เด็กชาย ณภัทร  โก๋กริ่ง</v>
      </c>
      <c r="E11" s="585"/>
      <c r="F11" s="586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6708</v>
      </c>
      <c r="C12" s="352" t="str">
        <f>ปพ.5!$C$12</f>
        <v>1100704225821</v>
      </c>
      <c r="D12" s="584" t="str">
        <f>ปพ.5!$D$12</f>
        <v>เด็กหญิง ญาณิศา  รวมชัยภูมิ</v>
      </c>
      <c r="E12" s="585"/>
      <c r="F12" s="586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6713</v>
      </c>
      <c r="C13" s="352" t="str">
        <f>ปพ.5!$C$13</f>
        <v>1729900871512</v>
      </c>
      <c r="D13" s="584" t="str">
        <f>ปพ.5!$D$13</f>
        <v>เด็กหญิง สิริกาญจน์  สงวนทรัพย์</v>
      </c>
      <c r="E13" s="585"/>
      <c r="F13" s="586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6717</v>
      </c>
      <c r="C14" s="352" t="str">
        <f>ปพ.5!$C$14</f>
        <v>2120301030818</v>
      </c>
      <c r="D14" s="584" t="str">
        <f>ปพ.5!$D$14</f>
        <v>เด็กหญิง นิชาภา  ทิพย์สุวรรณ</v>
      </c>
      <c r="E14" s="585"/>
      <c r="F14" s="586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6721</v>
      </c>
      <c r="C15" s="352" t="str">
        <f>ปพ.5!$C$15</f>
        <v>1101700503208</v>
      </c>
      <c r="D15" s="584" t="str">
        <f>ปพ.5!$D$15</f>
        <v>เด็กชาย กฤษฎา  เดชผล</v>
      </c>
      <c r="E15" s="585"/>
      <c r="F15" s="586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6726</v>
      </c>
      <c r="C16" s="352" t="str">
        <f>ปพ.5!$C$16</f>
        <v>1100401530121</v>
      </c>
      <c r="D16" s="584" t="str">
        <f>ปพ.5!$D$16</f>
        <v>เด็กชาย ปุณยพัฒน์  ทองนพรัตน์</v>
      </c>
      <c r="E16" s="585"/>
      <c r="F16" s="586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6732</v>
      </c>
      <c r="C17" s="352" t="str">
        <f>ปพ.5!$C$17</f>
        <v>1103300295928</v>
      </c>
      <c r="D17" s="584" t="str">
        <f>ปพ.5!$D$17</f>
        <v>เด็กชาย ธีรภัทร  แซ่ไหล</v>
      </c>
      <c r="E17" s="585"/>
      <c r="F17" s="586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6738</v>
      </c>
      <c r="C18" s="352" t="str">
        <f>ปพ.5!$C$18</f>
        <v>1103200242598</v>
      </c>
      <c r="D18" s="584" t="str">
        <f>ปพ.5!$D$18</f>
        <v>เด็กหญิง ชนัชพร  ทองขำ</v>
      </c>
      <c r="E18" s="585"/>
      <c r="F18" s="586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6741</v>
      </c>
      <c r="C19" s="352" t="str">
        <f>ปพ.5!$C$19</f>
        <v>1100704214781</v>
      </c>
      <c r="D19" s="584" t="str">
        <f>ปพ.5!$D$19</f>
        <v>เด็กหญิง ปาลิตา  ทรัพย์สิน</v>
      </c>
      <c r="E19" s="585"/>
      <c r="F19" s="586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6751</v>
      </c>
      <c r="C20" s="352" t="str">
        <f>ปพ.5!$C$20</f>
        <v>1104301284068</v>
      </c>
      <c r="D20" s="584" t="str">
        <f>ปพ.5!$D$20</f>
        <v>เด็กชาย ชนาธิป  สุขสุเสียง</v>
      </c>
      <c r="E20" s="585"/>
      <c r="F20" s="586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6753</v>
      </c>
      <c r="C21" s="352" t="str">
        <f>ปพ.5!$C$21</f>
        <v>1104301281212</v>
      </c>
      <c r="D21" s="584" t="str">
        <f>ปพ.5!$D$21</f>
        <v>เด็กชาย ณัฐวัฒน์  โหลแก้ว</v>
      </c>
      <c r="E21" s="585"/>
      <c r="F21" s="586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6756</v>
      </c>
      <c r="C22" s="352" t="str">
        <f>ปพ.5!$C$22</f>
        <v>1100704208790</v>
      </c>
      <c r="D22" s="584" t="str">
        <f>ปพ.5!$D$22</f>
        <v>เด็กชาย สิรภพ  เสนสาย</v>
      </c>
      <c r="E22" s="585"/>
      <c r="F22" s="586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6759</v>
      </c>
      <c r="C23" s="352" t="str">
        <f>ปพ.5!$C$23</f>
        <v>1103200227564</v>
      </c>
      <c r="D23" s="584" t="str">
        <f>ปพ.5!$D$23</f>
        <v>เด็กชาย บุญศักดิ์  อาบทอง</v>
      </c>
      <c r="E23" s="585"/>
      <c r="F23" s="586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6773</v>
      </c>
      <c r="C24" s="352" t="str">
        <f>ปพ.5!$C$24</f>
        <v>1110301517298</v>
      </c>
      <c r="D24" s="584" t="str">
        <f>ปพ.5!$D$24</f>
        <v>เด็กหญิง อาทิตยา  หาญห้าว</v>
      </c>
      <c r="E24" s="585"/>
      <c r="F24" s="586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6780</v>
      </c>
      <c r="C25" s="352" t="str">
        <f>ปพ.5!$C$25</f>
        <v>1103200220128</v>
      </c>
      <c r="D25" s="584" t="str">
        <f>ปพ.5!$D$25</f>
        <v>เด็กชาย เชิงชาย  ยาหา</v>
      </c>
      <c r="E25" s="585"/>
      <c r="F25" s="586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6781</v>
      </c>
      <c r="C26" s="352" t="str">
        <f>ปพ.5!$C$26</f>
        <v>1103400186993</v>
      </c>
      <c r="D26" s="584" t="str">
        <f>ปพ.5!$D$26</f>
        <v>เด็กชาย ณัฏฐพล  ขวัญคุ้ม</v>
      </c>
      <c r="E26" s="585"/>
      <c r="F26" s="586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6791</v>
      </c>
      <c r="C27" s="352" t="str">
        <f>ปพ.5!$C$27</f>
        <v>1103200221167</v>
      </c>
      <c r="D27" s="584" t="str">
        <f>ปพ.5!$D$27</f>
        <v>เด็กชาย ธรรมรัตน์  อำนาจ</v>
      </c>
      <c r="E27" s="585"/>
      <c r="F27" s="586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6797</v>
      </c>
      <c r="C28" s="352" t="str">
        <f>ปพ.5!$C$28</f>
        <v>1103200230557</v>
      </c>
      <c r="D28" s="584" t="str">
        <f>ปพ.5!$D$28</f>
        <v>เด็กหญิง ณิชานันท์  ขำอิน</v>
      </c>
      <c r="E28" s="585"/>
      <c r="F28" s="586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6853</v>
      </c>
      <c r="C29" s="352" t="str">
        <f>ปพ.5!$C$29</f>
        <v>1103200232941</v>
      </c>
      <c r="D29" s="584" t="str">
        <f>ปพ.5!$D$29</f>
        <v>เด็กหญิง ณัฐธิดา  ศิริวัตร</v>
      </c>
      <c r="E29" s="585"/>
      <c r="F29" s="586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6854</v>
      </c>
      <c r="C30" s="352" t="str">
        <f>ปพ.5!$C$30</f>
        <v>1103704611112</v>
      </c>
      <c r="D30" s="584" t="str">
        <f>ปพ.5!$D$30</f>
        <v>เด็กหญิง จันทิมา  ทิพย์มี</v>
      </c>
      <c r="E30" s="585"/>
      <c r="F30" s="586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6868</v>
      </c>
      <c r="C31" s="352" t="str">
        <f>ปพ.5!$C$31</f>
        <v>1103200228421</v>
      </c>
      <c r="D31" s="584" t="str">
        <f>ปพ.5!$D$31</f>
        <v>เด็กชาย ธีระยุทธ  สังวานเพชร</v>
      </c>
      <c r="E31" s="585"/>
      <c r="F31" s="586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6870</v>
      </c>
      <c r="C32" s="352" t="str">
        <f>ปพ.5!$C$32</f>
        <v>1103200243179</v>
      </c>
      <c r="D32" s="584" t="str">
        <f>ปพ.5!$D$32</f>
        <v>เด็กหญิง ธาริกา  คำวันดี</v>
      </c>
      <c r="E32" s="585"/>
      <c r="F32" s="586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7081</v>
      </c>
      <c r="C33" s="352" t="str">
        <f>ปพ.5!$C$33</f>
        <v>1103200234021</v>
      </c>
      <c r="D33" s="584" t="str">
        <f>ปพ.5!$D$33</f>
        <v>เด็กหญิง ชนันยา  แสงแก้ว</v>
      </c>
      <c r="E33" s="585"/>
      <c r="F33" s="586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7220</v>
      </c>
      <c r="C34" s="352" t="str">
        <f>ปพ.5!$C$34</f>
        <v>1103200210939</v>
      </c>
      <c r="D34" s="584" t="str">
        <f>ปพ.5!$D$34</f>
        <v>เด็กหญิง ธิตารีย์  สุขสอาด</v>
      </c>
      <c r="E34" s="585"/>
      <c r="F34" s="586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7227</v>
      </c>
      <c r="C35" s="352" t="str">
        <f>ปพ.5!$C$35</f>
        <v>1103200231332</v>
      </c>
      <c r="D35" s="584" t="str">
        <f>ปพ.5!$D$35</f>
        <v>เด็กหญิง ธิยารัก  แย้มสุข</v>
      </c>
      <c r="E35" s="585"/>
      <c r="F35" s="586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7427</v>
      </c>
      <c r="C36" s="352" t="str">
        <f>ปพ.5!$C$36</f>
        <v>1100202048265</v>
      </c>
      <c r="D36" s="584" t="str">
        <f>ปพ.5!$D$36</f>
        <v>เด็กชาย ฤทธิ์ณรงค์  พลภักดี</v>
      </c>
      <c r="E36" s="585"/>
      <c r="F36" s="586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7644</v>
      </c>
      <c r="C37" s="352" t="str">
        <f>ปพ.5!$C$37</f>
        <v>1119902569568</v>
      </c>
      <c r="D37" s="584" t="str">
        <f>ปพ.5!$D$37</f>
        <v>เด็กหญิง ศุกร์  ปิ่นนิล</v>
      </c>
      <c r="E37" s="585"/>
      <c r="F37" s="586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7645</v>
      </c>
      <c r="C38" s="352" t="str">
        <f>ปพ.5!$C$38</f>
        <v>1103400190613</v>
      </c>
      <c r="D38" s="584" t="str">
        <f>ปพ.5!$D$38</f>
        <v>เด็กหญิง ปลายฟ้า  ปัญญาแฝง</v>
      </c>
      <c r="E38" s="585"/>
      <c r="F38" s="586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584">
        <f>ปพ.5!$D$39</f>
        <v>0</v>
      </c>
      <c r="E39" s="585"/>
      <c r="F39" s="586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4">
        <f>ปพ.5!$D$40</f>
        <v>0</v>
      </c>
      <c r="E40" s="585"/>
      <c r="F40" s="586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4">
        <f>ปพ.5!$D$41</f>
        <v>0</v>
      </c>
      <c r="E41" s="585"/>
      <c r="F41" s="586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4">
        <f>ปพ.5!$D$42</f>
        <v>0</v>
      </c>
      <c r="E42" s="585"/>
      <c r="F42" s="586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4">
        <f>ปพ.5!$D$43</f>
        <v>0</v>
      </c>
      <c r="E43" s="585"/>
      <c r="F43" s="586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4">
        <f>ปพ.5!$D$44</f>
        <v>0</v>
      </c>
      <c r="E44" s="585"/>
      <c r="F44" s="586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4">
        <f>ปพ.5!$D$45</f>
        <v>0</v>
      </c>
      <c r="E45" s="585"/>
      <c r="F45" s="586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4">
        <f>ปพ.5!$D$46</f>
        <v>0</v>
      </c>
      <c r="E46" s="585"/>
      <c r="F46" s="586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4">
        <f>ปพ.5!$D$47</f>
        <v>0</v>
      </c>
      <c r="E47" s="585"/>
      <c r="F47" s="586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4">
        <f>ปพ.5!$D$48</f>
        <v>0</v>
      </c>
      <c r="E48" s="585"/>
      <c r="F48" s="586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4">
        <f>ปพ.5!$D$49</f>
        <v>0</v>
      </c>
      <c r="E49" s="585"/>
      <c r="F49" s="586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4">
        <f>ปพ.5!$D$50</f>
        <v>0</v>
      </c>
      <c r="E50" s="585"/>
      <c r="F50" s="586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4">
        <f>ปพ.5!$D$51</f>
        <v>0</v>
      </c>
      <c r="E51" s="585"/>
      <c r="F51" s="586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4">
        <f>ปพ.5!$D$52</f>
        <v>0</v>
      </c>
      <c r="E52" s="585"/>
      <c r="F52" s="586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4">
        <f>ปพ.5!$D$53</f>
        <v>0</v>
      </c>
      <c r="E53" s="585"/>
      <c r="F53" s="586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4">
        <f>ปพ.5!$D$54</f>
        <v>0</v>
      </c>
      <c r="E54" s="585"/>
      <c r="F54" s="586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6">
        <f>ปพ.5!$D$55</f>
        <v>0</v>
      </c>
      <c r="E55" s="597"/>
      <c r="F55" s="598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สุขศึกษาและพลศึกษา   รหัสวิชา ส14101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๔/๒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6667</v>
      </c>
      <c r="C9" s="120" t="str">
        <f>IF(ISBLANK(ปพ.5!C6)," ",ปพ.5!C6)</f>
        <v>1103200220144</v>
      </c>
      <c r="D9" s="121" t="str">
        <f>IF(ISBLANK(ปพ.5!D6)," ",ปพ.5!D6)</f>
        <v>เด็กชาย จิรายุทธ์  ไผ่ดอน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6671</v>
      </c>
      <c r="C10" s="124" t="s">
        <v>23</v>
      </c>
      <c r="D10" s="121" t="str">
        <f>IF(ISBLANK(ปพ.5!D7)," ",ปพ.5!D7)</f>
        <v>เด็กชาย วชิรวิทย์  บุญผ่อง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6674</v>
      </c>
      <c r="C11" s="124" t="s">
        <v>24</v>
      </c>
      <c r="D11" s="121" t="str">
        <f>IF(ISBLANK(ปพ.5!D8)," ",ปพ.5!D8)</f>
        <v>เด็กชาย อัฑฒกร  งามเหมาะ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6690</v>
      </c>
      <c r="C12" s="125" t="s">
        <v>25</v>
      </c>
      <c r="D12" s="121" t="str">
        <f>IF(ISBLANK(ปพ.5!D9)," ",ปพ.5!D9)</f>
        <v>เด็กหญิง ศรัณยา  ไชยประสิทธิ์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6694</v>
      </c>
      <c r="C13" s="125" t="s">
        <v>26</v>
      </c>
      <c r="D13" s="121" t="str">
        <f>IF(ISBLANK(ปพ.5!D10)," ",ปพ.5!D10)</f>
        <v>เด็กชาย นิติภูมิ  แสงประทีป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6705</v>
      </c>
      <c r="C14" s="124" t="s">
        <v>27</v>
      </c>
      <c r="D14" s="121" t="str">
        <f>IF(ISBLANK(ปพ.5!D11)," ",ปพ.5!D11)</f>
        <v>เด็กชาย ณภัทร  โก๋กริ่ง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6708</v>
      </c>
      <c r="C15" s="124" t="s">
        <v>28</v>
      </c>
      <c r="D15" s="121" t="str">
        <f>IF(ISBLANK(ปพ.5!D12)," ",ปพ.5!D12)</f>
        <v>เด็กหญิง ญาณิศา  รวมชัยภูมิ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6713</v>
      </c>
      <c r="C16" s="124" t="s">
        <v>29</v>
      </c>
      <c r="D16" s="121" t="str">
        <f>IF(ISBLANK(ปพ.5!D13)," ",ปพ.5!D13)</f>
        <v>เด็กหญิง สิริกาญจน์  สงวนทรัพย์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6717</v>
      </c>
      <c r="C17" s="124" t="s">
        <v>30</v>
      </c>
      <c r="D17" s="121" t="str">
        <f>IF(ISBLANK(ปพ.5!D14)," ",ปพ.5!D14)</f>
        <v>เด็กหญิง นิชาภา  ทิพย์สุวรรณ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6721</v>
      </c>
      <c r="C18" s="124" t="s">
        <v>31</v>
      </c>
      <c r="D18" s="121" t="str">
        <f>IF(ISBLANK(ปพ.5!D15)," ",ปพ.5!D15)</f>
        <v>เด็กชาย กฤษฎา  เดชผล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6726</v>
      </c>
      <c r="C19" s="124" t="s">
        <v>32</v>
      </c>
      <c r="D19" s="121" t="str">
        <f>IF(ISBLANK(ปพ.5!D16)," ",ปพ.5!D16)</f>
        <v>เด็กชาย ปุณยพัฒน์  ทองนพรัตน์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6732</v>
      </c>
      <c r="C20" s="126">
        <v>1579900971314</v>
      </c>
      <c r="D20" s="121" t="str">
        <f>IF(ISBLANK(ปพ.5!D17)," ",ปพ.5!D17)</f>
        <v>เด็กชาย ธีรภัทร  แซ่ไหล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6738</v>
      </c>
      <c r="C21" s="127">
        <v>1579900976715</v>
      </c>
      <c r="D21" s="121" t="str">
        <f>IF(ISBLANK(ปพ.5!D18)," ",ปพ.5!D18)</f>
        <v>เด็กหญิง ชนัชพร  ทองขำ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6741</v>
      </c>
      <c r="C22" s="127">
        <v>1579900998409</v>
      </c>
      <c r="D22" s="121" t="str">
        <f>IF(ISBLANK(ปพ.5!D19)," ",ปพ.5!D19)</f>
        <v>เด็กหญิง ปาลิตา  ทรัพย์สิน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6751</v>
      </c>
      <c r="C23" s="127">
        <v>1103703473531</v>
      </c>
      <c r="D23" s="121" t="str">
        <f>IF(ISBLANK(ปพ.5!D20)," ",ปพ.5!D20)</f>
        <v>เด็กชาย ชนาธิป  สุขสุเสียง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6753</v>
      </c>
      <c r="C24" s="128">
        <v>1579900993822</v>
      </c>
      <c r="D24" s="121" t="str">
        <f>IF(ISBLANK(ปพ.5!D21)," ",ปพ.5!D21)</f>
        <v>เด็กชาย ณัฐวัฒน์  โหลแก้ว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6756</v>
      </c>
      <c r="C25" s="124" t="s">
        <v>33</v>
      </c>
      <c r="D25" s="121" t="str">
        <f>IF(ISBLANK(ปพ.5!D22)," ",ปพ.5!D22)</f>
        <v>เด็กชาย สิรภพ  เสนสาย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6759</v>
      </c>
      <c r="C26" s="124" t="s">
        <v>34</v>
      </c>
      <c r="D26" s="121" t="str">
        <f>IF(ISBLANK(ปพ.5!D23)," ",ปพ.5!D23)</f>
        <v>เด็กชาย บุญศักดิ์  อาบทอง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6773</v>
      </c>
      <c r="C27" s="124" t="s">
        <v>35</v>
      </c>
      <c r="D27" s="121" t="str">
        <f>IF(ISBLANK(ปพ.5!D24)," ",ปพ.5!D24)</f>
        <v>เด็กหญิง อาทิตยา  หาญห้าว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6780</v>
      </c>
      <c r="C28" s="124" t="s">
        <v>36</v>
      </c>
      <c r="D28" s="121" t="str">
        <f>IF(ISBLANK(ปพ.5!D25)," ",ปพ.5!D25)</f>
        <v>เด็กชาย เชิงชาย  ยาหา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6781</v>
      </c>
      <c r="C29" s="124" t="s">
        <v>37</v>
      </c>
      <c r="D29" s="121" t="str">
        <f>IF(ISBLANK(ปพ.5!D26)," ",ปพ.5!D26)</f>
        <v>เด็กชาย ณัฏฐพล  ขวัญคุ้ม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6791</v>
      </c>
      <c r="C30" s="124" t="s">
        <v>38</v>
      </c>
      <c r="D30" s="121" t="str">
        <f>IF(ISBLANK(ปพ.5!D27)," ",ปพ.5!D27)</f>
        <v>เด็กชาย ธรรมรัตน์  อำนาจ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6797</v>
      </c>
      <c r="C31" s="124" t="s">
        <v>39</v>
      </c>
      <c r="D31" s="121" t="str">
        <f>IF(ISBLANK(ปพ.5!D28)," ",ปพ.5!D28)</f>
        <v>เด็กหญิง ณิชานันท์  ขำอิน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6853</v>
      </c>
      <c r="C32" s="124" t="s">
        <v>40</v>
      </c>
      <c r="D32" s="121" t="str">
        <f>IF(ISBLANK(ปพ.5!D29)," ",ปพ.5!D29)</f>
        <v>เด็กหญิง ณัฐธิดา  ศิริวัตร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6854</v>
      </c>
      <c r="C33" s="124" t="s">
        <v>41</v>
      </c>
      <c r="D33" s="121" t="str">
        <f>IF(ISBLANK(ปพ.5!D30)," ",ปพ.5!D30)</f>
        <v>เด็กหญิง จันทิมา  ทิพย์มี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6868</v>
      </c>
      <c r="C34" s="124" t="s">
        <v>42</v>
      </c>
      <c r="D34" s="121" t="str">
        <f>IF(ISBLANK(ปพ.5!D31)," ",ปพ.5!D31)</f>
        <v>เด็กชาย ธีระยุทธ  สังวานเพชร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6870</v>
      </c>
      <c r="C35" s="124" t="s">
        <v>43</v>
      </c>
      <c r="D35" s="121" t="str">
        <f>IF(ISBLANK(ปพ.5!D32)," ",ปพ.5!D32)</f>
        <v>เด็กหญิง ธาริกา  คำวันดี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7081</v>
      </c>
      <c r="C36" s="124" t="s">
        <v>44</v>
      </c>
      <c r="D36" s="121" t="str">
        <f>IF(ISBLANK(ปพ.5!D33)," ",ปพ.5!D33)</f>
        <v>เด็กหญิง ชนันยา  แสงแก้ว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7220</v>
      </c>
      <c r="C37" s="124" t="s">
        <v>45</v>
      </c>
      <c r="D37" s="121" t="str">
        <f>IF(ISBLANK(ปพ.5!D34)," ",ปพ.5!D34)</f>
        <v>เด็กหญิง ธิตารีย์  สุขสอาด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7227</v>
      </c>
      <c r="C38" s="126">
        <v>1579900004665</v>
      </c>
      <c r="D38" s="121" t="str">
        <f>IF(ISBLANK(ปพ.5!D35)," ",ปพ.5!D35)</f>
        <v>เด็กหญิง ธิยารัก  แย้มสุข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7427</v>
      </c>
      <c r="C39" s="126" t="s">
        <v>46</v>
      </c>
      <c r="D39" s="121" t="str">
        <f>IF(ISBLANK(ปพ.5!D36)," ",ปพ.5!D36)</f>
        <v>เด็กชาย ฤทธิ์ณรงค์  พลภักดี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7644</v>
      </c>
      <c r="C40" s="129"/>
      <c r="D40" s="121" t="str">
        <f>IF(ISBLANK(ปพ.5!D37)," ",ปพ.5!D37)</f>
        <v>เด็กหญิง ศุกร์  ปิ่นนิล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7645</v>
      </c>
      <c r="C41" s="120"/>
      <c r="D41" s="121" t="str">
        <f>IF(ISBLANK(ปพ.5!D38)," ",ปพ.5!D38)</f>
        <v>เด็กหญิง ปลายฟ้า  ปัญญาแฝง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9" t="s">
        <v>50</v>
      </c>
      <c r="B1" s="639"/>
      <c r="C1" s="639"/>
      <c r="D1" s="639"/>
      <c r="E1" s="639"/>
      <c r="F1" s="639"/>
      <c r="G1" s="639"/>
      <c r="H1" s="639"/>
      <c r="I1" s="2"/>
      <c r="J1" s="27"/>
      <c r="K1" s="27"/>
      <c r="L1" s="27"/>
      <c r="M1" s="27"/>
    </row>
    <row r="2" spans="1:16" ht="25.5" customHeight="1">
      <c r="A2" s="640" t="str">
        <f>DATA!B6</f>
        <v>ประถมศึกษาปีที่ ๔/๒</v>
      </c>
      <c r="B2" s="640"/>
      <c r="C2" s="640"/>
      <c r="D2" s="640"/>
      <c r="E2" s="640"/>
      <c r="F2" s="640"/>
      <c r="G2" s="640"/>
      <c r="H2" s="640"/>
      <c r="I2" s="29"/>
      <c r="J2" s="27"/>
      <c r="K2" s="27"/>
      <c r="L2" s="27"/>
      <c r="M2" s="27"/>
    </row>
    <row r="3" spans="1:16" ht="25.5" customHeight="1">
      <c r="A3" s="640" t="str">
        <f>DATA!B8&amp;"  วิชา"&amp;DATA!B9&amp;"   ครูผู้สอน"&amp;DATA!B10</f>
        <v>รหัสวิชา ส14101  วิชาสุขศึกษาและพลศึกษา   ครูผู้สอน</v>
      </c>
      <c r="B3" s="640"/>
      <c r="C3" s="640"/>
      <c r="D3" s="640"/>
      <c r="E3" s="640"/>
      <c r="F3" s="640"/>
      <c r="G3" s="640"/>
      <c r="H3" s="640"/>
      <c r="I3" s="29"/>
      <c r="J3" s="27"/>
      <c r="K3" s="27"/>
      <c r="L3" s="27"/>
      <c r="M3" s="27"/>
    </row>
    <row r="4" spans="1:16" ht="39.75" customHeight="1" thickBot="1">
      <c r="A4" s="641" t="s">
        <v>113</v>
      </c>
      <c r="B4" s="641"/>
      <c r="C4" s="641"/>
      <c r="D4" s="641"/>
      <c r="E4" s="641"/>
      <c r="F4" s="641"/>
      <c r="G4" s="641"/>
      <c r="H4" s="641"/>
      <c r="I4" s="29"/>
      <c r="J4" s="27"/>
      <c r="K4" s="27"/>
      <c r="L4" s="27"/>
      <c r="M4" s="27"/>
    </row>
    <row r="5" spans="1:16" ht="24" thickBot="1">
      <c r="A5" s="642" t="s">
        <v>74</v>
      </c>
      <c r="B5" s="643"/>
      <c r="C5" s="643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4" t="s">
        <v>99</v>
      </c>
      <c r="B17" s="645"/>
      <c r="C17" s="645"/>
      <c r="D17" s="646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7" t="s">
        <v>95</v>
      </c>
      <c r="B18" s="648"/>
      <c r="C18" s="649"/>
      <c r="D18" s="64">
        <v>97.560975609756099</v>
      </c>
    </row>
    <row r="19" spans="1:13" ht="23.25">
      <c r="A19" s="647" t="s">
        <v>98</v>
      </c>
      <c r="B19" s="648"/>
      <c r="C19" s="649"/>
      <c r="D19" s="64">
        <v>2.4390243902439011</v>
      </c>
      <c r="F19" s="656" t="s">
        <v>100</v>
      </c>
      <c r="G19" s="657"/>
      <c r="H19" s="62">
        <f>COUNTA(ปพ.5!D6:D55)</f>
        <v>33</v>
      </c>
      <c r="I19" s="52" t="s">
        <v>103</v>
      </c>
    </row>
    <row r="20" spans="1:13" ht="23.25">
      <c r="A20" s="647" t="s">
        <v>96</v>
      </c>
      <c r="B20" s="648"/>
      <c r="C20" s="649"/>
      <c r="D20" s="65">
        <v>67.378048780487802</v>
      </c>
      <c r="F20" s="650" t="s">
        <v>101</v>
      </c>
      <c r="G20" s="651"/>
      <c r="H20" s="324">
        <v>0</v>
      </c>
      <c r="I20" s="52" t="s">
        <v>103</v>
      </c>
    </row>
    <row r="21" spans="1:13" ht="24" thickBot="1">
      <c r="A21" s="652" t="s">
        <v>97</v>
      </c>
      <c r="B21" s="653"/>
      <c r="C21" s="653"/>
      <c r="D21" s="66">
        <v>2.6951219512195101</v>
      </c>
      <c r="F21" s="654" t="s">
        <v>102</v>
      </c>
      <c r="G21" s="655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2020-08-21T06:46:06Z</dcterms:modified>
</cp:coreProperties>
</file>