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2\ป.2.1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  <fileRecoveryPr repairLoad="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<sst xmlns="http://schemas.openxmlformats.org/spreadsheetml/2006/main" count="866" uniqueCount="461">
  <si>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</si>
  <si>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</si>
  <si>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</si>
  <si>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</si>
  <si>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</si>
  <si>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</si>
  <si>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</si>
  <si>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</si>
  <si>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</si>
  <si>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</si>
  <si>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</si>
  <si>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</si>
  <si>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</si>
  <si>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</si>
  <si>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</si>
  <si>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</si>
  <si>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</si>
  <si>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</si>
  <si>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</si>
  <si>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</si>
  <si>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</si>
  <si>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</si>
  <si>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</si>
  <si>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</si>
  <si>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</si>
  <si>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</si>
  <si>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</si>
  <si>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</si>
  <si>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</si>
  <si>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</si>
  <si>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</si>
  <si>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</si>
  <si>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</si>
  <si>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</si>
  <si>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</si>
  <si>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</si>
  <si>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</si>
  <si>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</si>
  <si>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</si>
  <si>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</si>
  <si>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</si>
  <si>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</si>
  <si>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</si>
  <si>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</si>
  <si>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</si>
  <si>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</si>
  <si>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</si>
  <si>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</si>
  <si>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</si>
  <si>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</si>
  <si>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</si>
  <si>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</si>
  <si>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</si>
  <si>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</si>
  <si>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</si>
  <si>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</si>
  <si>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</si>
  <si>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</si>
  <si>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</si>
  <si>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</si>
  <si>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</si>
  <si>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</si>
  <si>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</si>
  <si>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</si>
  <si>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</si>
  <si>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</si>
  <si>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</si>
  <si>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</si>
  <si>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</si>
  <si>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</si>
  <si>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</si>
  <si>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</si>
  <si>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</si>
  <si>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</si>
  <si>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</si>
  <si>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</si>
  <si>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</si>
  <si>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</si>
  <si>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</si>
  <si>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</si>
  <si>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</si>
  <si>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</si>
  <si>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</si>
  <si>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</si>
  <si>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</si>
  <si>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</si>
  <si>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</si>
  <si>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</si>
  <si>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</si>
  <si>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</si>
  <si>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</si>
  <si>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</si>
  <si>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</si>
  <si>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</si>
  <si>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</si>
  <si>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</si>
  <si>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</si>
  <si>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</si>
  <si>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</si>
  <si>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</si>
  <si>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</si>
  <si>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</si>
  <si>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</si>
  <si>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</si>
  <si>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</si>
  <si>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</si>
  <si>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</si>
  <si>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</si>
  <si>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</si>
  <si>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</si>
  <si>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</si>
  <si>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</si>
  <si>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</si>
  <si>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</si>
  <si>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</si>
  <si>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</si>
  <si>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</si>
  <si>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</si>
  <si>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</si>
  <si>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</si>
  <si>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</si>
  <si>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</si>
  <si>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</si>
  <si>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</si>
  <si>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</si>
  <si>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</si>
  <si>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</si>
  <si>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</si>
  <si>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</si>
  <si>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</si>
  <si>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</si>
  <si>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</si>
  <si>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</si>
  <si>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</si>
  <si>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</si>
  <si>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</si>
  <si>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</si>
  <si>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</si>
  <si>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</si>
  <si>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</si>
  <si>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</si>
  <si>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</si>
  <si>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</si>
  <si>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</si>
  <si>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</si>
  <si>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</si>
  <si>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</si>
  <si>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</si>
  <si>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</si>
  <si>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</si>
  <si>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</si>
  <si>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</si>
  <si>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</si>
  <si>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</si>
  <si>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</si>
  <si>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</si>
  <si>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</si>
  <si>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</si>
  <si>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</si>
  <si>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</si>
  <si>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</si>
  <si>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</si>
  <si>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</si>
  <si>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</si>
  <si>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</si>
  <si>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</si>
  <si>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</si>
  <si>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</si>
  <si>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</si>
  <si>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</si>
  <si>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</si>
  <si>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</si>
  <si>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</si>
  <si>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</si>
  <si>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</si>
  <si>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</si>
  <si>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</si>
  <si>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</si>
  <si>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</si>
  <si>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</si>
  <si>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</si>
  <si>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</si>
  <si>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</si>
  <si>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</si>
  <si>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</si>
  <si>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</si>
  <si>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</si>
  <si>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</si>
  <si>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</si>
  <si>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</si>
  <si>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</si>
  <si>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</si>
  <si>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</si>
  <si>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</si>
  <si>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</si>
  <si>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</si>
  <si>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</si>
  <si>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</si>
  <si>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</si>
  <si>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</si>
  <si>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</si>
  <si>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</si>
  <si>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</si>
  <si>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</si>
  <si>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</si>
  <si>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</si>
  <si>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</si>
  <si>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</si>
  <si>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</si>
  <si>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</si>
  <si>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</si>
  <si>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</si>
  <si>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</si>
  <si>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</si>
  <si>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</si>
  <si>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</si>
  <si>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</si>
  <si>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</si>
  <si>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</si>
  <si>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</si>
  <si>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</si>
  <si>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</si>
  <si>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</si>
  <si>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</si>
  <si>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</si>
  <si>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</si>
  <si>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</si>
  <si>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</si>
  <si>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</si>
  <si>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</si>
  <si>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</si>
  <si>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</si>
  <si>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</si>
  <si>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</si>
  <si>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</si>
  <si>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</si>
  <si>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</si>
  <si>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</si>
  <si>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</si>
  <si>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</si>
  <si>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</si>
  <si>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</si>
  <si>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</si>
  <si>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</si>
  <si>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</si>
  <si>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</si>
  <si>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</si>
  <si>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</si>
  <si>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</si>
  <si>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</si>
  <si>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</si>
  <si>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</si>
  <si>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</si>
  <si>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</si>
  <si>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</si>
  <si>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</si>
  <si>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</si>
  <si>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</si>
  <si>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</si>
  <si>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</si>
  <si>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</si>
  <si>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</si>
  <si>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</si>
  <si>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</si>
  <si>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</si>
  <si>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</si>
  <si>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</si>
  <si>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</si>
  <si>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</si>
  <si>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</si>
  <si>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</si>
  <si>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</si>
  <si>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</si>
  <si>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</si>
  <si>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</si>
  <si>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</si>
  <si>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</si>
  <si>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</si>
  <si>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</si>
  <si>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</si>
  <si>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</si>
  <si>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</si>
  <si>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</si>
  <si>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</si>
  <si>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</si>
  <si>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</si>
  <si>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</si>
  <si>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</si>
  <si>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</si>
  <si>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</si>
  <si>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</si>
  <si>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</si>
  <si>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</si>
  <si>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</si>
  <si>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</si>
  <si>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</si>
  <si>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</si>
  <si>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</si>
  <si>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</si>
  <si>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</si>
  <si>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</si>
  <si>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</si>
  <si>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</si>
  <si>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</si>
  <si>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</si>
  <si>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</si>
  <si>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</si>
  <si>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</si>
  <si>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</si>
  <si>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</si>
  <si>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</si>
  <si>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</si>
  <si>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</si>
  <si>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</si>
  <si>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</si>
  <si>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</si>
  <si>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</si>
  <si>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</si>
  <si>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</si>
  <si>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</si>
  <si>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</si>
  <si>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</si>
  <si>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</si>
  <si>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</si>
  <si>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</si>
  <si>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</si>
  <si>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</si>
  <si>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</si>
  <si>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</si>
  <si>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</si>
  <si>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</si>
  <si>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</si>
  <si>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</si>
  <si>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</si>
  <si>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</si>
  <si>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</si>
  <si>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</si>
  <si>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</si>
  <si>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</si>
  <si>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</si>
  <si>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</si>
  <si>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</si>
  <si>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</si>
  <si>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</si>
  <si>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</si>
  <si>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</si>
  <si>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</si>
  <si>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</si>
  <si>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</si>
  <si>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</si>
  <si>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</si>
  <si>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</si>
  <si>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</si>
  <si>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</si>
  <si>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</si>
  <si>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</si>
  <si>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เด็กหญิง จารุวรรณ  เพชรตะกั่ว</t>
  </si>
  <si>
    <t>เด็กหญิง พิมนรินทร์  ศรีผดุง</t>
  </si>
  <si>
    <t>1103300320477</t>
  </si>
  <si>
    <t>1103200290983</t>
  </si>
  <si>
    <t>7789</t>
  </si>
  <si>
    <t>1129701616194</t>
  </si>
  <si>
    <t>1103400283123</t>
  </si>
  <si>
    <t>1100704483871</t>
  </si>
  <si>
    <t>1328900149101</t>
  </si>
  <si>
    <t>1279900524264</t>
  </si>
  <si>
    <t>1103200316028</t>
  </si>
  <si>
    <t>1103200324055</t>
  </si>
  <si>
    <t>1104700277545</t>
  </si>
  <si>
    <t>1103300321686</t>
  </si>
  <si>
    <t>1103200336924</t>
  </si>
  <si>
    <t>1100704433602</t>
  </si>
  <si>
    <t>1100801760400</t>
  </si>
  <si>
    <t>1103400308061</t>
  </si>
  <si>
    <t>1103400306085</t>
  </si>
  <si>
    <t>1103200330535</t>
  </si>
  <si>
    <t>1118300032301</t>
  </si>
  <si>
    <t>1100704492170</t>
  </si>
  <si>
    <t>1103200333224</t>
  </si>
  <si>
    <t>1100704441991</t>
  </si>
  <si>
    <t>1103400310121</t>
  </si>
  <si>
    <t>1100704468511</t>
  </si>
  <si>
    <t>1103200334433</t>
  </si>
  <si>
    <t>1801301377849</t>
  </si>
  <si>
    <t>1103200325256</t>
  </si>
  <si>
    <t>1769901065641</t>
  </si>
  <si>
    <t>1100704479271</t>
  </si>
  <si>
    <t>1369200090937</t>
  </si>
  <si>
    <t>1100704444701</t>
  </si>
  <si>
    <t>1408200105223</t>
  </si>
  <si>
    <t>1110301587130</t>
  </si>
  <si>
    <t>1669900751054</t>
  </si>
  <si>
    <t>1110301580828</t>
  </si>
  <si>
    <t>1100704466071</t>
  </si>
  <si>
    <t>เด็กชาย นนทกร  ศรมาลา</t>
  </si>
  <si>
    <t>เด็กชาย ศิวรัตน์  อินทรรัตน์</t>
  </si>
  <si>
    <t>เด็กหญิง ไอยดา  หุ่นงาม</t>
  </si>
  <si>
    <t>เด็กหญิง โยษิตา  จันทะนา</t>
  </si>
  <si>
    <t>เด็กหญิง ทัศนีย์  จินดา</t>
  </si>
  <si>
    <t>เด็กหญิง สายธาร  ไทธะนุ</t>
  </si>
  <si>
    <t>เด็กหญิง จิตรลดา  หมื่นสา</t>
  </si>
  <si>
    <t>เด็กชาย ปวริศ  สุขณีย์</t>
  </si>
  <si>
    <t>เด็กชาย กิตติคุณ  มณีศรี</t>
  </si>
  <si>
    <t>เด็กหญิง กวินธิดา  เทิงวิเศษ</t>
  </si>
  <si>
    <t>เด็กหญิง พลอยประภัส  ชิณภา</t>
  </si>
  <si>
    <t>เด็กชาย ธราเทพ  โพธิ์เทียน</t>
  </si>
  <si>
    <t>เด็กชาย กวิน  สุระชัย</t>
  </si>
  <si>
    <t>เด็กหญิง พิชญานิน  กองรัมย์</t>
  </si>
  <si>
    <t>เด็กหญิง สุพิณดา  ลำใยผล</t>
  </si>
  <si>
    <t>เด็กหญิง พัชรพร  อยู่บัว</t>
  </si>
  <si>
    <t>เด็กหญิง กัลยาณี  ศิริรัตน์</t>
  </si>
  <si>
    <t>เด็กหญิง ธัญญาภรณ์  ศรีโอภาส</t>
  </si>
  <si>
    <t>เด็กชาย ศุภรัตน์  ชัยคำดี</t>
  </si>
  <si>
    <t>เด็กชาย จักรพรรณ  มุ่งดี</t>
  </si>
  <si>
    <t>เด็กหญิง ปภาวรินทร์  ใหญ่รัมย์</t>
  </si>
  <si>
    <t>เด็กชาย พรพิพัฒน์  สิทธิประกรณ์</t>
  </si>
  <si>
    <t>เด็กชาย สิทธิกร  ใจมา</t>
  </si>
  <si>
    <t>เด็กหญิง นิชิชา  หุ่นงาม</t>
  </si>
  <si>
    <t>เด็กชาย นราธิป  บุษบา</t>
  </si>
  <si>
    <t>เด็กหญิง ปุญญตา  บัณฑิตใจ</t>
  </si>
  <si>
    <t>เด็กหญิง พรรณวดี  นานใส</t>
  </si>
  <si>
    <t>เด็กหญิง กนกนิภา  พยัคฆเพศ</t>
  </si>
  <si>
    <t>เด็กชาย ศุภเกรียติ  เถาวะนิช</t>
  </si>
  <si>
    <t>เด็กชาย พุฒิพงศ์  แจ่มจันทร์</t>
  </si>
  <si>
    <t>เด็กชาย ณรงค์  เพ็งสลุด</t>
  </si>
  <si>
    <t>เด็กชาย คุณชาติ  สารการ</t>
  </si>
  <si>
    <t>เด็กหญิง วรรณชลี  จิ๋วประชา</t>
  </si>
  <si>
    <t>7275</t>
  </si>
  <si>
    <t>7276</t>
  </si>
  <si>
    <t>7279</t>
  </si>
  <si>
    <t>7286</t>
  </si>
  <si>
    <t>7305</t>
  </si>
  <si>
    <t>7333</t>
  </si>
  <si>
    <t>7335</t>
  </si>
  <si>
    <t>7340</t>
  </si>
  <si>
    <t>7344</t>
  </si>
  <si>
    <t>7352</t>
  </si>
  <si>
    <t>7357</t>
  </si>
  <si>
    <t>7365</t>
  </si>
  <si>
    <t>7369</t>
  </si>
  <si>
    <t>7372</t>
  </si>
  <si>
    <t>7376</t>
  </si>
  <si>
    <t>7378</t>
  </si>
  <si>
    <t>7382</t>
  </si>
  <si>
    <t>7383</t>
  </si>
  <si>
    <t>7448</t>
  </si>
  <si>
    <t>7451</t>
  </si>
  <si>
    <t>7457</t>
  </si>
  <si>
    <t>7458</t>
  </si>
  <si>
    <t>7460</t>
  </si>
  <si>
    <t>7461</t>
  </si>
  <si>
    <t>7462</t>
  </si>
  <si>
    <t>7465</t>
  </si>
  <si>
    <t>7609</t>
  </si>
  <si>
    <t>7629</t>
  </si>
  <si>
    <t>7765</t>
  </si>
  <si>
    <t>7790</t>
  </si>
  <si>
    <t>7791</t>
  </si>
  <si>
    <t>7792</t>
  </si>
  <si>
    <t>7793</t>
  </si>
  <si>
    <t>นางสาวอ้อมใจ   อักขระราษา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</si>
</sst>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8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360096"/>
        <c:axId val="139360656"/>
      </c:lineChart>
      <c:catAx>
        <c:axId val="139360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9360656"/>
        <c:crosses val="autoZero"/>
        <c:auto val="1"/>
        <c:lblAlgn val="ctr"/>
        <c:lblOffset val="100"/>
        <c:noMultiLvlLbl val="0"/>
      </c:catAx>
      <c:valAx>
        <c:axId val="139360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9360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19" t="s">
        <v>219</v>
      </c>
      <c r="H2" s="419"/>
      <c r="I2" s="419"/>
      <c r="J2" s="419"/>
      <c r="K2" s="419"/>
      <c r="L2" s="419"/>
      <c r="M2" s="419"/>
      <c r="N2" s="419"/>
      <c r="O2" s="419"/>
      <c r="P2" s="419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0" t="s">
        <v>229</v>
      </c>
      <c r="K6" s="421"/>
      <c r="L6" s="421"/>
      <c r="M6" s="421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1"/>
      <c r="K7" s="421"/>
      <c r="L7" s="421"/>
      <c r="M7" s="421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18" activePane="bottomRight" state="frozen"/>
      <selection pane="topRight" activeCell="K1" sqref="K1"/>
      <selection pane="bottomLeft" activeCell="A18" sqref="A18"/>
      <selection pane="bottomRight" activeCell="B9" sqref="B9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29" t="s">
        <v>213</v>
      </c>
      <c r="B1" s="429"/>
    </row>
    <row r="2" spans="1:17">
      <c r="A2" s="430" t="s">
        <v>65</v>
      </c>
      <c r="B2" s="430"/>
      <c r="D2" s="431" t="s">
        <v>106</v>
      </c>
      <c r="E2" s="432"/>
      <c r="F2" s="432"/>
      <c r="G2" s="432"/>
      <c r="H2" s="432"/>
      <c r="I2" s="432"/>
      <c r="J2" s="433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4" t="s">
        <v>110</v>
      </c>
      <c r="F3" s="434"/>
      <c r="G3" s="434"/>
      <c r="H3" s="434"/>
      <c r="I3" s="434"/>
      <c r="J3" s="435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4" t="s">
        <v>111</v>
      </c>
      <c r="F4" s="434"/>
      <c r="G4" s="434"/>
      <c r="H4" s="434"/>
      <c r="I4" s="434"/>
      <c r="J4" s="435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4" t="s">
        <v>216</v>
      </c>
      <c r="F5" s="434"/>
      <c r="G5" s="434"/>
      <c r="H5" s="434"/>
      <c r="I5" s="434"/>
      <c r="J5" s="435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262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289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338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289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2"/>
      <c r="F10" s="423"/>
      <c r="G10" s="423"/>
      <c r="H10" s="423"/>
      <c r="I10" s="423"/>
      <c r="J10" s="424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5"/>
      <c r="F11" s="425"/>
      <c r="G11" s="425"/>
      <c r="H11" s="425"/>
      <c r="I11" s="425"/>
      <c r="J11" s="426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460</v>
      </c>
      <c r="D12" s="334"/>
      <c r="E12" s="425"/>
      <c r="F12" s="425"/>
      <c r="G12" s="425"/>
      <c r="H12" s="425"/>
      <c r="I12" s="425"/>
      <c r="J12" s="426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7"/>
      <c r="F13" s="427"/>
      <c r="G13" s="427"/>
      <c r="H13" s="427"/>
      <c r="I13" s="427"/>
      <c r="J13" s="428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80</v>
      </c>
      <c r="D17" s="411">
        <v>20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79" t="s">
        <v>47</v>
      </c>
      <c r="O3" s="479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81" t="str">
        <f>DATA!B3</f>
        <v>โรงเรียนมูลนิธิวัดปากบ่อ  เขตสวนหลวง  กรุงเทพมหานคร</v>
      </c>
      <c r="B9" s="481"/>
      <c r="C9" s="481"/>
      <c r="D9" s="481"/>
      <c r="E9" s="481"/>
      <c r="F9" s="481"/>
      <c r="G9" s="481"/>
      <c r="H9" s="481"/>
      <c r="I9" s="481"/>
      <c r="J9" s="481"/>
      <c r="K9" s="481"/>
      <c r="L9" s="481"/>
      <c r="M9" s="481"/>
      <c r="N9" s="481"/>
      <c r="O9" s="481"/>
      <c r="P9" s="481"/>
      <c r="T9" s="478" t="s">
        <v>223</v>
      </c>
      <c r="U9" s="478"/>
      <c r="V9" s="478"/>
      <c r="W9" s="478"/>
      <c r="X9" s="478"/>
    </row>
    <row r="10" spans="1:24" ht="29.25" customHeight="1">
      <c r="A10" s="481" t="str">
        <f>DATA!B4</f>
        <v>สำนักงานเขตพื้นที่การศึกษาประถมศึกษา กรุงเทพมหานคร</v>
      </c>
      <c r="B10" s="481"/>
      <c r="C10" s="481"/>
      <c r="D10" s="481"/>
      <c r="E10" s="481"/>
      <c r="F10" s="481"/>
      <c r="G10" s="481"/>
      <c r="H10" s="481"/>
      <c r="I10" s="481"/>
      <c r="J10" s="481"/>
      <c r="K10" s="481"/>
      <c r="L10" s="481"/>
      <c r="M10" s="481"/>
      <c r="N10" s="481"/>
      <c r="O10" s="481"/>
      <c r="P10" s="481"/>
    </row>
    <row r="11" spans="1:24" ht="22.5" customHeight="1">
      <c r="A11" s="461" t="s">
        <v>65</v>
      </c>
      <c r="B11" s="461"/>
      <c r="C11" s="461"/>
      <c r="D11" s="461"/>
      <c r="E11" s="461"/>
      <c r="F11" s="461"/>
      <c r="G11" s="461"/>
      <c r="H11" s="461"/>
      <c r="I11" s="461"/>
      <c r="J11" s="461"/>
      <c r="K11" s="461"/>
      <c r="L11" s="461"/>
      <c r="M11" s="461"/>
      <c r="N11" s="461"/>
      <c r="O11" s="461"/>
      <c r="P11" s="461"/>
    </row>
    <row r="12" spans="1:24" ht="24.75" customHeight="1">
      <c r="A12" s="461" t="str">
        <f>"กลุ่มสาระการเรียนรู้"&amp;DATA!B7</f>
        <v>กลุ่มสาระการเรียนรู้ศิลปะ</v>
      </c>
      <c r="B12" s="461"/>
      <c r="C12" s="461"/>
      <c r="D12" s="461"/>
      <c r="E12" s="461"/>
      <c r="F12" s="461"/>
      <c r="G12" s="461"/>
      <c r="H12" s="461"/>
      <c r="I12" s="461"/>
      <c r="J12" s="461"/>
      <c r="K12" s="461"/>
      <c r="L12" s="461"/>
      <c r="M12" s="461"/>
      <c r="N12" s="461"/>
      <c r="O12" s="461"/>
      <c r="P12" s="461"/>
    </row>
    <row r="13" spans="1:24" ht="20.25" customHeight="1">
      <c r="A13" s="480" t="str">
        <f>DATA!B5</f>
        <v>ปีการศึกษา 2563</v>
      </c>
      <c r="B13" s="480"/>
      <c r="C13" s="480"/>
      <c r="D13" s="480"/>
      <c r="E13" s="480"/>
      <c r="F13" s="480"/>
      <c r="G13" s="480"/>
      <c r="H13" s="480"/>
      <c r="I13" s="480"/>
      <c r="J13" s="480"/>
      <c r="K13" s="480"/>
      <c r="L13" s="480"/>
      <c r="M13" s="480"/>
      <c r="N13" s="480"/>
      <c r="O13" s="480"/>
      <c r="P13" s="480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80" t="str">
        <f>DATA!B6</f>
        <v>ประถมศึกษาปีที่ ๒/๑</v>
      </c>
      <c r="B15" s="480"/>
      <c r="C15" s="480"/>
      <c r="D15" s="480"/>
      <c r="E15" s="480"/>
      <c r="F15" s="480"/>
      <c r="G15" s="480"/>
      <c r="H15" s="480"/>
      <c r="I15" s="480"/>
      <c r="J15" s="480"/>
      <c r="K15" s="480"/>
      <c r="L15" s="480"/>
      <c r="M15" s="480"/>
      <c r="N15" s="480"/>
      <c r="O15" s="480"/>
      <c r="P15" s="480"/>
    </row>
    <row r="16" spans="1:24" ht="21.75" customHeight="1">
      <c r="A16" s="461" t="str">
        <f>DATA!B8&amp;"   วิชา"&amp;DATA!B9</f>
        <v>รหัสวิชา ศ12101   วิชาศิลปะ</v>
      </c>
      <c r="B16" s="461"/>
      <c r="C16" s="461"/>
      <c r="D16" s="461"/>
      <c r="E16" s="461"/>
      <c r="F16" s="461"/>
      <c r="G16" s="461"/>
      <c r="H16" s="461"/>
      <c r="I16" s="461"/>
      <c r="J16" s="461"/>
      <c r="K16" s="461"/>
      <c r="L16" s="461"/>
      <c r="M16" s="461"/>
      <c r="N16" s="461"/>
      <c r="O16" s="461"/>
      <c r="P16" s="461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77">
        <f>DATA!B10</f>
        <v>0</v>
      </c>
      <c r="I18" s="477"/>
      <c r="J18" s="477"/>
      <c r="K18" s="477"/>
      <c r="L18" s="477"/>
      <c r="M18" s="477"/>
      <c r="N18" s="477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77">
        <f>DATA!B11</f>
        <v>0</v>
      </c>
      <c r="I19" s="477"/>
      <c r="J19" s="477"/>
      <c r="K19" s="477"/>
      <c r="L19" s="477"/>
      <c r="M19" s="477"/>
      <c r="N19" s="477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77" t="str">
        <f>DATA!B12</f>
        <v>นางสาวอ้อมใจ   อักขระราษา</v>
      </c>
      <c r="I20" s="477"/>
      <c r="J20" s="477"/>
      <c r="K20" s="477"/>
      <c r="L20" s="477"/>
      <c r="M20" s="477"/>
      <c r="N20" s="477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77">
        <f>DATA!B13</f>
        <v>0</v>
      </c>
      <c r="I21" s="477"/>
      <c r="J21" s="477"/>
      <c r="K21" s="477"/>
      <c r="L21" s="477"/>
      <c r="M21" s="477"/>
      <c r="N21" s="477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62" t="s">
        <v>50</v>
      </c>
      <c r="B23" s="462"/>
      <c r="C23" s="462"/>
      <c r="D23" s="462"/>
      <c r="E23" s="463"/>
      <c r="F23" s="463"/>
      <c r="G23" s="463"/>
      <c r="H23" s="463"/>
      <c r="I23" s="463"/>
      <c r="J23" s="463"/>
      <c r="K23" s="463"/>
      <c r="L23" s="463"/>
      <c r="M23" s="462"/>
      <c r="N23" s="462"/>
      <c r="O23" s="462"/>
      <c r="P23" s="462"/>
    </row>
    <row r="24" spans="1:18" ht="19.5" customHeight="1">
      <c r="A24" s="464" t="s">
        <v>51</v>
      </c>
      <c r="B24" s="465"/>
      <c r="C24" s="465"/>
      <c r="D24" s="466"/>
      <c r="E24" s="467" t="s">
        <v>52</v>
      </c>
      <c r="F24" s="468"/>
      <c r="G24" s="468"/>
      <c r="H24" s="468"/>
      <c r="I24" s="468"/>
      <c r="J24" s="468"/>
      <c r="K24" s="468"/>
      <c r="L24" s="469"/>
      <c r="M24" s="470" t="s">
        <v>114</v>
      </c>
      <c r="N24" s="470"/>
      <c r="O24" s="470"/>
      <c r="P24" s="471"/>
    </row>
    <row r="25" spans="1:18" ht="19.5" customHeight="1">
      <c r="A25" s="474" t="s">
        <v>53</v>
      </c>
      <c r="B25" s="475"/>
      <c r="C25" s="475"/>
      <c r="D25" s="476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2"/>
      <c r="N25" s="472"/>
      <c r="O25" s="472"/>
      <c r="P25" s="473"/>
    </row>
    <row r="26" spans="1:18" ht="18" customHeight="1" thickBot="1">
      <c r="A26" s="447">
        <f>SUM(E26:L26)</f>
        <v>0</v>
      </c>
      <c r="B26" s="448"/>
      <c r="C26" s="448"/>
      <c r="D26" s="448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49" t="e">
        <f>สรุปคะแนนA๔!G61</f>
        <v>#DIV/0!</v>
      </c>
      <c r="N26" s="449"/>
      <c r="O26" s="449"/>
      <c r="P26" s="450"/>
    </row>
    <row r="27" spans="1:18" ht="17.25" customHeight="1" thickBot="1">
      <c r="A27" s="458" t="s">
        <v>79</v>
      </c>
      <c r="B27" s="459"/>
      <c r="C27" s="459"/>
      <c r="D27" s="460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51" t="s">
        <v>54</v>
      </c>
      <c r="D29" s="452"/>
      <c r="E29" s="452"/>
      <c r="F29" s="452"/>
      <c r="G29" s="452"/>
      <c r="H29" s="452"/>
      <c r="I29" s="453" t="s">
        <v>55</v>
      </c>
      <c r="J29" s="453"/>
      <c r="K29" s="453"/>
      <c r="L29" s="453"/>
      <c r="M29" s="453"/>
      <c r="N29" s="453"/>
      <c r="O29" s="197"/>
      <c r="P29" s="196"/>
    </row>
    <row r="30" spans="1:18" ht="19.5" customHeight="1">
      <c r="A30" s="194"/>
      <c r="B30" s="194"/>
      <c r="C30" s="454" t="s">
        <v>56</v>
      </c>
      <c r="D30" s="455"/>
      <c r="E30" s="456" t="s">
        <v>57</v>
      </c>
      <c r="F30" s="455"/>
      <c r="G30" s="456" t="s">
        <v>58</v>
      </c>
      <c r="H30" s="457"/>
      <c r="I30" s="438" t="s">
        <v>56</v>
      </c>
      <c r="J30" s="438"/>
      <c r="K30" s="438" t="s">
        <v>57</v>
      </c>
      <c r="L30" s="438"/>
      <c r="M30" s="438" t="s">
        <v>58</v>
      </c>
      <c r="N30" s="438"/>
      <c r="O30" s="195"/>
      <c r="P30" s="194"/>
    </row>
    <row r="31" spans="1:18" ht="19.5" customHeight="1" thickBot="1">
      <c r="A31" s="194"/>
      <c r="B31" s="194"/>
      <c r="C31" s="439">
        <f>COUNTIF(ปพ.5!AU6:AU55,"ดีเยี่ยม")</f>
        <v>0</v>
      </c>
      <c r="D31" s="440"/>
      <c r="E31" s="441">
        <f>COUNTIF(ปพ.5!AU6:AU55,"ดี")</f>
        <v>0</v>
      </c>
      <c r="F31" s="442"/>
      <c r="G31" s="441">
        <f>COUNTIF(ปพ.5!AU6:AU55,"ผ่าน")</f>
        <v>0</v>
      </c>
      <c r="H31" s="443"/>
      <c r="I31" s="441">
        <f>COUNTIF(ปพ.5!BI6:BI55,"ดีเยี่ยม")</f>
        <v>0</v>
      </c>
      <c r="J31" s="442"/>
      <c r="K31" s="441">
        <f>COUNTIF(ปพ.5!BI6:BI55,"ดี")</f>
        <v>0</v>
      </c>
      <c r="L31" s="442"/>
      <c r="M31" s="441">
        <f>COUNTIF(ปพ.5!BI6:BI55,"ผ่าน")</f>
        <v>0</v>
      </c>
      <c r="N31" s="442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37" t="str">
        <f>DATA!B14</f>
        <v>(นายเทวา  สาระสี)</v>
      </c>
      <c r="F41" s="437"/>
      <c r="G41" s="437"/>
      <c r="H41" s="437"/>
      <c r="I41" s="437"/>
      <c r="J41" s="437"/>
      <c r="K41" s="437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46" t="s">
        <v>87</v>
      </c>
      <c r="E43" s="445"/>
      <c r="F43" s="205"/>
      <c r="G43" s="206"/>
      <c r="H43" s="204"/>
      <c r="I43" s="204"/>
      <c r="J43" s="444" t="s">
        <v>86</v>
      </c>
      <c r="K43" s="445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37" t="str">
        <f>DATA!B15</f>
        <v>(นายประเสริฐ  นาคพิมพ์)</v>
      </c>
      <c r="F46" s="437"/>
      <c r="G46" s="437"/>
      <c r="H46" s="437"/>
      <c r="I46" s="437"/>
      <c r="J46" s="437"/>
      <c r="K46" s="437"/>
      <c r="L46" s="437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37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7"/>
      <c r="F47" s="437"/>
      <c r="G47" s="437"/>
      <c r="H47" s="437"/>
      <c r="I47" s="437"/>
      <c r="J47" s="437"/>
      <c r="K47" s="437"/>
      <c r="L47" s="437"/>
      <c r="M47" s="437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36" t="str">
        <f>DATA!B16</f>
        <v>29  มีนาคม  ๒๕๖4</v>
      </c>
      <c r="H48" s="436"/>
      <c r="I48" s="436"/>
      <c r="J48" s="436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36" t="s">
        <v>166</v>
      </c>
      <c r="G49" s="436"/>
      <c r="H49" s="436"/>
      <c r="I49" s="436"/>
      <c r="J49" s="436"/>
      <c r="K49" s="436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8" sqref="D8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491" t="str">
        <f>DATA!B6</f>
        <v>ประถมศึกษาปีที่ ๒/๑</v>
      </c>
      <c r="B1" s="491"/>
      <c r="C1" s="491" t="str">
        <f>DATA!B3</f>
        <v>โรงเรียนมูลนิธิวัดปากบ่อ  เขตสวนหลวง  กรุงเทพมหานคร</v>
      </c>
      <c r="D1" s="491"/>
      <c r="E1" s="492" t="s">
        <v>129</v>
      </c>
      <c r="F1" s="482" t="str">
        <f>"การประเมินผลการเรียนรู้  กลุ่มสาระ"&amp;DATA!B7</f>
        <v>การประเมินผลการเรียนรู้  กลุ่มสาระศิลปะ</v>
      </c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483"/>
      <c r="Z1" s="483"/>
      <c r="AA1" s="483"/>
      <c r="AB1" s="483"/>
      <c r="AC1" s="483"/>
      <c r="AD1" s="483"/>
      <c r="AE1" s="483"/>
      <c r="AF1" s="483"/>
      <c r="AG1" s="483"/>
      <c r="AH1" s="483"/>
      <c r="AI1" s="483"/>
      <c r="AJ1" s="483"/>
      <c r="AK1" s="484"/>
      <c r="AL1" s="512" t="s">
        <v>6</v>
      </c>
      <c r="AM1" s="534" t="s">
        <v>7</v>
      </c>
      <c r="AN1" s="485" t="s">
        <v>0</v>
      </c>
      <c r="AO1" s="486"/>
      <c r="AP1" s="486"/>
      <c r="AQ1" s="486"/>
      <c r="AR1" s="486"/>
      <c r="AS1" s="486"/>
      <c r="AT1" s="486"/>
      <c r="AU1" s="487"/>
      <c r="AV1" s="485" t="s">
        <v>1</v>
      </c>
      <c r="AW1" s="486"/>
      <c r="AX1" s="486"/>
      <c r="AY1" s="486"/>
      <c r="AZ1" s="486"/>
      <c r="BA1" s="486"/>
      <c r="BB1" s="486"/>
      <c r="BC1" s="486"/>
      <c r="BD1" s="486"/>
      <c r="BE1" s="486"/>
      <c r="BF1" s="486"/>
      <c r="BG1" s="486"/>
      <c r="BH1" s="486"/>
      <c r="BI1" s="487"/>
      <c r="BJ1" s="545" t="str">
        <f>DATA!B8&amp;"  "&amp;"วิชา"&amp;DATA!B9</f>
        <v>รหัสวิชา ศ12101  วิชาศิลปะ</v>
      </c>
      <c r="BK1" s="546"/>
      <c r="BL1" s="546"/>
      <c r="BM1" s="547"/>
      <c r="BN1" s="537" t="str">
        <f>BJ1</f>
        <v>รหัสวิชา ศ12101  วิชาศิลปะ</v>
      </c>
      <c r="BO1" s="538"/>
      <c r="BP1" s="538"/>
      <c r="BQ1" s="539"/>
      <c r="BU1" s="80"/>
    </row>
    <row r="2" spans="1:103" ht="18.75" customHeight="1">
      <c r="A2" s="488"/>
      <c r="B2" s="495" t="s">
        <v>3</v>
      </c>
      <c r="C2" s="495" t="s">
        <v>4</v>
      </c>
      <c r="D2" s="498" t="s">
        <v>5</v>
      </c>
      <c r="E2" s="493"/>
      <c r="F2" s="515" t="str">
        <f>BJ1</f>
        <v>รหัสวิชา ศ12101  วิชาศิลปะ</v>
      </c>
      <c r="G2" s="516"/>
      <c r="H2" s="516"/>
      <c r="I2" s="516"/>
      <c r="J2" s="516"/>
      <c r="K2" s="516"/>
      <c r="L2" s="516"/>
      <c r="M2" s="516"/>
      <c r="N2" s="516"/>
      <c r="O2" s="516"/>
      <c r="P2" s="516"/>
      <c r="Q2" s="516"/>
      <c r="R2" s="516"/>
      <c r="S2" s="516"/>
      <c r="T2" s="516"/>
      <c r="U2" s="516"/>
      <c r="V2" s="516"/>
      <c r="W2" s="516"/>
      <c r="X2" s="516"/>
      <c r="Y2" s="516"/>
      <c r="Z2" s="516"/>
      <c r="AA2" s="516"/>
      <c r="AB2" s="516"/>
      <c r="AC2" s="516"/>
      <c r="AD2" s="516"/>
      <c r="AE2" s="516"/>
      <c r="AF2" s="516"/>
      <c r="AG2" s="516"/>
      <c r="AH2" s="516"/>
      <c r="AI2" s="516"/>
      <c r="AJ2" s="516"/>
      <c r="AK2" s="517"/>
      <c r="AL2" s="513"/>
      <c r="AM2" s="535"/>
      <c r="AN2" s="503" t="s">
        <v>2</v>
      </c>
      <c r="AO2" s="506"/>
      <c r="AP2" s="509"/>
      <c r="AQ2" s="509"/>
      <c r="AR2" s="509"/>
      <c r="AS2" s="509"/>
      <c r="AT2" s="571" t="s">
        <v>8</v>
      </c>
      <c r="AU2" s="528" t="s">
        <v>9</v>
      </c>
      <c r="AV2" s="531" t="s">
        <v>10</v>
      </c>
      <c r="AW2" s="532"/>
      <c r="AX2" s="532"/>
      <c r="AY2" s="532"/>
      <c r="AZ2" s="532"/>
      <c r="BA2" s="533"/>
      <c r="BB2" s="531" t="s">
        <v>11</v>
      </c>
      <c r="BC2" s="532"/>
      <c r="BD2" s="532"/>
      <c r="BE2" s="532"/>
      <c r="BF2" s="532"/>
      <c r="BG2" s="533"/>
      <c r="BH2" s="551" t="s">
        <v>12</v>
      </c>
      <c r="BI2" s="559" t="s">
        <v>9</v>
      </c>
      <c r="BJ2" s="564" t="s">
        <v>13</v>
      </c>
      <c r="BK2" s="562" t="s">
        <v>14</v>
      </c>
      <c r="BL2" s="564" t="s">
        <v>164</v>
      </c>
      <c r="BM2" s="567" t="s">
        <v>16</v>
      </c>
      <c r="BN2" s="542" t="s">
        <v>90</v>
      </c>
      <c r="BO2" s="548" t="s">
        <v>91</v>
      </c>
      <c r="BP2" s="554" t="s">
        <v>165</v>
      </c>
      <c r="BQ2" s="542" t="s">
        <v>17</v>
      </c>
      <c r="BU2" s="82"/>
    </row>
    <row r="3" spans="1:103" ht="24" customHeight="1" thickBot="1">
      <c r="A3" s="489"/>
      <c r="B3" s="496"/>
      <c r="C3" s="496"/>
      <c r="D3" s="499"/>
      <c r="E3" s="493"/>
      <c r="F3" s="518" t="str">
        <f>A1</f>
        <v>ประถมศึกษาปีที่ ๒/๑</v>
      </c>
      <c r="G3" s="519"/>
      <c r="H3" s="519"/>
      <c r="I3" s="519"/>
      <c r="J3" s="519"/>
      <c r="K3" s="519"/>
      <c r="L3" s="519"/>
      <c r="M3" s="519"/>
      <c r="N3" s="519"/>
      <c r="O3" s="519"/>
      <c r="P3" s="526" t="str">
        <f>"ครูผู้สอน "&amp;DATA!B10</f>
        <v xml:space="preserve">ครูผู้สอน </v>
      </c>
      <c r="Q3" s="526"/>
      <c r="R3" s="526"/>
      <c r="S3" s="526"/>
      <c r="T3" s="526"/>
      <c r="U3" s="526"/>
      <c r="V3" s="526"/>
      <c r="W3" s="526"/>
      <c r="X3" s="526"/>
      <c r="Y3" s="526"/>
      <c r="Z3" s="526"/>
      <c r="AA3" s="526"/>
      <c r="AB3" s="526"/>
      <c r="AC3" s="526"/>
      <c r="AD3" s="526"/>
      <c r="AE3" s="526"/>
      <c r="AF3" s="526"/>
      <c r="AG3" s="526"/>
      <c r="AH3" s="526"/>
      <c r="AI3" s="526"/>
      <c r="AJ3" s="526"/>
      <c r="AK3" s="527"/>
      <c r="AL3" s="513"/>
      <c r="AM3" s="535"/>
      <c r="AN3" s="504"/>
      <c r="AO3" s="507"/>
      <c r="AP3" s="510"/>
      <c r="AQ3" s="510"/>
      <c r="AR3" s="510"/>
      <c r="AS3" s="510"/>
      <c r="AT3" s="572"/>
      <c r="AU3" s="529"/>
      <c r="AV3" s="524"/>
      <c r="AW3" s="522"/>
      <c r="AX3" s="522"/>
      <c r="AY3" s="520"/>
      <c r="AZ3" s="520"/>
      <c r="BA3" s="529" t="s">
        <v>8</v>
      </c>
      <c r="BB3" s="557"/>
      <c r="BC3" s="540"/>
      <c r="BD3" s="540"/>
      <c r="BE3" s="510"/>
      <c r="BF3" s="510"/>
      <c r="BG3" s="529" t="s">
        <v>8</v>
      </c>
      <c r="BH3" s="552"/>
      <c r="BI3" s="560"/>
      <c r="BJ3" s="565"/>
      <c r="BK3" s="563"/>
      <c r="BL3" s="565"/>
      <c r="BM3" s="568"/>
      <c r="BN3" s="543"/>
      <c r="BO3" s="549"/>
      <c r="BP3" s="555"/>
      <c r="BQ3" s="543"/>
      <c r="BU3" s="82"/>
    </row>
    <row r="4" spans="1:103" ht="30.75" customHeight="1" thickBot="1">
      <c r="A4" s="490"/>
      <c r="B4" s="496"/>
      <c r="C4" s="496"/>
      <c r="D4" s="499"/>
      <c r="E4" s="493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1" t="s">
        <v>21</v>
      </c>
      <c r="AJ4" s="502"/>
      <c r="AK4" s="222" t="s">
        <v>22</v>
      </c>
      <c r="AL4" s="513"/>
      <c r="AM4" s="535"/>
      <c r="AN4" s="504"/>
      <c r="AO4" s="507"/>
      <c r="AP4" s="510"/>
      <c r="AQ4" s="510"/>
      <c r="AR4" s="510"/>
      <c r="AS4" s="510"/>
      <c r="AT4" s="572"/>
      <c r="AU4" s="529"/>
      <c r="AV4" s="524"/>
      <c r="AW4" s="522"/>
      <c r="AX4" s="522"/>
      <c r="AY4" s="520"/>
      <c r="AZ4" s="520"/>
      <c r="BA4" s="529"/>
      <c r="BB4" s="557"/>
      <c r="BC4" s="540"/>
      <c r="BD4" s="540"/>
      <c r="BE4" s="510"/>
      <c r="BF4" s="510"/>
      <c r="BG4" s="529"/>
      <c r="BH4" s="552"/>
      <c r="BI4" s="560"/>
      <c r="BJ4" s="565"/>
      <c r="BK4" s="563" t="s">
        <v>15</v>
      </c>
      <c r="BL4" s="565"/>
      <c r="BM4" s="568"/>
      <c r="BN4" s="543"/>
      <c r="BO4" s="549"/>
      <c r="BP4" s="555"/>
      <c r="BQ4" s="543"/>
      <c r="BU4" s="80"/>
    </row>
    <row r="5" spans="1:103" ht="30" customHeight="1" thickBot="1">
      <c r="A5" s="328" t="s">
        <v>2</v>
      </c>
      <c r="B5" s="497"/>
      <c r="C5" s="497"/>
      <c r="D5" s="500"/>
      <c r="E5" s="494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80</v>
      </c>
      <c r="S5" s="252">
        <f>DATA!$D$17</f>
        <v>20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80</v>
      </c>
      <c r="AG5" s="252">
        <f>DATA!$D$17</f>
        <v>20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4"/>
      <c r="AM5" s="536"/>
      <c r="AN5" s="505"/>
      <c r="AO5" s="508"/>
      <c r="AP5" s="511"/>
      <c r="AQ5" s="511"/>
      <c r="AR5" s="511"/>
      <c r="AS5" s="511"/>
      <c r="AT5" s="573"/>
      <c r="AU5" s="530"/>
      <c r="AV5" s="525"/>
      <c r="AW5" s="523"/>
      <c r="AX5" s="523"/>
      <c r="AY5" s="521"/>
      <c r="AZ5" s="521"/>
      <c r="BA5" s="530"/>
      <c r="BB5" s="558"/>
      <c r="BC5" s="541"/>
      <c r="BD5" s="541"/>
      <c r="BE5" s="511"/>
      <c r="BF5" s="511"/>
      <c r="BG5" s="530"/>
      <c r="BH5" s="553"/>
      <c r="BI5" s="561"/>
      <c r="BJ5" s="566"/>
      <c r="BK5" s="570"/>
      <c r="BL5" s="566"/>
      <c r="BM5" s="569"/>
      <c r="BN5" s="544"/>
      <c r="BO5" s="550"/>
      <c r="BP5" s="556"/>
      <c r="BQ5" s="544"/>
      <c r="BU5" s="82"/>
    </row>
    <row r="6" spans="1:103" ht="16.5" customHeight="1">
      <c r="A6" s="253">
        <v>1</v>
      </c>
      <c r="B6" s="402" t="s">
        <v>427</v>
      </c>
      <c r="C6" s="417" t="s">
        <v>361</v>
      </c>
      <c r="D6" s="399" t="s">
        <v>394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02" t="s">
        <v>428</v>
      </c>
      <c r="C7" s="417" t="s">
        <v>362</v>
      </c>
      <c r="D7" s="401" t="s">
        <v>395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02" t="s">
        <v>429</v>
      </c>
      <c r="C8" s="417" t="s">
        <v>363</v>
      </c>
      <c r="D8" s="401" t="s">
        <v>396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02" t="s">
        <v>430</v>
      </c>
      <c r="C9" s="417" t="s">
        <v>364</v>
      </c>
      <c r="D9" s="401" t="s">
        <v>397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02" t="s">
        <v>431</v>
      </c>
      <c r="C10" s="417" t="s">
        <v>365</v>
      </c>
      <c r="D10" s="401" t="s">
        <v>398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02" t="s">
        <v>432</v>
      </c>
      <c r="C11" s="417" t="s">
        <v>366</v>
      </c>
      <c r="D11" s="401" t="s">
        <v>399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02" t="s">
        <v>433</v>
      </c>
      <c r="C12" s="417" t="s">
        <v>367</v>
      </c>
      <c r="D12" s="401" t="s">
        <v>400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02" t="s">
        <v>434</v>
      </c>
      <c r="C13" s="417" t="s">
        <v>368</v>
      </c>
      <c r="D13" s="401" t="s">
        <v>401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02" t="s">
        <v>435</v>
      </c>
      <c r="C14" s="417" t="s">
        <v>369</v>
      </c>
      <c r="D14" s="401" t="s">
        <v>402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02" t="s">
        <v>436</v>
      </c>
      <c r="C15" s="417" t="s">
        <v>370</v>
      </c>
      <c r="D15" s="401" t="s">
        <v>403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02" t="s">
        <v>437</v>
      </c>
      <c r="C16" s="417" t="s">
        <v>371</v>
      </c>
      <c r="D16" s="401" t="s">
        <v>404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80</v>
      </c>
      <c r="BU16" s="99"/>
    </row>
    <row r="17" spans="1:77" ht="16.5" customHeight="1">
      <c r="A17" s="256">
        <v>12</v>
      </c>
      <c r="B17" s="402" t="s">
        <v>438</v>
      </c>
      <c r="C17" s="417" t="s">
        <v>372</v>
      </c>
      <c r="D17" s="401" t="s">
        <v>405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20</v>
      </c>
      <c r="BU17" s="80"/>
    </row>
    <row r="18" spans="1:77" ht="16.5" customHeight="1" thickBot="1">
      <c r="A18" s="256">
        <v>13</v>
      </c>
      <c r="B18" s="402" t="s">
        <v>439</v>
      </c>
      <c r="C18" s="417" t="s">
        <v>373</v>
      </c>
      <c r="D18" s="401" t="s">
        <v>406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02" t="s">
        <v>440</v>
      </c>
      <c r="C19" s="417" t="s">
        <v>374</v>
      </c>
      <c r="D19" s="401" t="s">
        <v>407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02" t="s">
        <v>441</v>
      </c>
      <c r="C20" s="417" t="s">
        <v>375</v>
      </c>
      <c r="D20" s="401" t="s">
        <v>408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02" t="s">
        <v>442</v>
      </c>
      <c r="C21" s="417" t="s">
        <v>376</v>
      </c>
      <c r="D21" s="401" t="s">
        <v>409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02" t="s">
        <v>443</v>
      </c>
      <c r="C22" s="417" t="s">
        <v>377</v>
      </c>
      <c r="D22" s="401" t="s">
        <v>410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02" t="s">
        <v>444</v>
      </c>
      <c r="C23" s="417" t="s">
        <v>378</v>
      </c>
      <c r="D23" s="401" t="s">
        <v>411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02" t="s">
        <v>445</v>
      </c>
      <c r="C24" s="417" t="s">
        <v>379</v>
      </c>
      <c r="D24" s="401" t="s">
        <v>412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02" t="s">
        <v>446</v>
      </c>
      <c r="C25" s="417" t="s">
        <v>380</v>
      </c>
      <c r="D25" s="401" t="s">
        <v>413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02" t="s">
        <v>447</v>
      </c>
      <c r="C26" s="417" t="s">
        <v>381</v>
      </c>
      <c r="D26" s="401" t="s">
        <v>414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02" t="s">
        <v>448</v>
      </c>
      <c r="C27" s="417" t="s">
        <v>382</v>
      </c>
      <c r="D27" s="401" t="s">
        <v>415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02" t="s">
        <v>449</v>
      </c>
      <c r="C28" s="417" t="s">
        <v>383</v>
      </c>
      <c r="D28" s="401" t="s">
        <v>416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02" t="s">
        <v>450</v>
      </c>
      <c r="C29" s="417" t="s">
        <v>384</v>
      </c>
      <c r="D29" s="401" t="s">
        <v>417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02" t="s">
        <v>451</v>
      </c>
      <c r="C30" s="417" t="s">
        <v>385</v>
      </c>
      <c r="D30" s="401" t="s">
        <v>418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80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02" t="s">
        <v>452</v>
      </c>
      <c r="C31" s="417" t="s">
        <v>386</v>
      </c>
      <c r="D31" s="401" t="s">
        <v>419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20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02" t="s">
        <v>453</v>
      </c>
      <c r="C32" s="417" t="s">
        <v>387</v>
      </c>
      <c r="D32" s="401" t="s">
        <v>420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454</v>
      </c>
      <c r="C33" s="417" t="s">
        <v>388</v>
      </c>
      <c r="D33" s="401" t="s">
        <v>421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455</v>
      </c>
      <c r="C34" s="417" t="s">
        <v>389</v>
      </c>
      <c r="D34" s="401" t="s">
        <v>422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456</v>
      </c>
      <c r="C35" s="417" t="s">
        <v>390</v>
      </c>
      <c r="D35" s="401" t="s">
        <v>423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457</v>
      </c>
      <c r="C36" s="417" t="s">
        <v>391</v>
      </c>
      <c r="D36" s="401" t="s">
        <v>424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458</v>
      </c>
      <c r="C37" s="417" t="s">
        <v>392</v>
      </c>
      <c r="D37" s="401" t="s">
        <v>425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459</v>
      </c>
      <c r="C38" s="400" t="s">
        <v>393</v>
      </c>
      <c r="D38" s="401" t="s">
        <v>426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 t="s">
        <v>358</v>
      </c>
      <c r="D39" s="401" t="s">
        <v>356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/>
      <c r="AH39" s="266" t="str">
        <f t="shared" si="12"/>
        <v xml:space="preserve"> </v>
      </c>
      <c r="AI39" s="276" t="e">
        <f t="shared" si="10"/>
        <v>#DIV/0!</v>
      </c>
      <c r="AJ39" s="277" t="str">
        <f t="shared" si="13"/>
        <v xml:space="preserve"> 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 t="s">
        <v>360</v>
      </c>
      <c r="C40" s="400" t="s">
        <v>359</v>
      </c>
      <c r="D40" s="401" t="s">
        <v>357</v>
      </c>
      <c r="E40" s="134" t="s">
        <v>130</v>
      </c>
      <c r="F40" s="230">
        <f t="shared" si="14"/>
        <v>35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e">
        <f>IF(ISBLANK(D40)," ",SUM(G40:P40)*R5/Q5)</f>
        <v>#DIV/0!</v>
      </c>
      <c r="S40" s="357">
        <v>0</v>
      </c>
      <c r="T40" s="266" t="e">
        <f t="shared" si="15"/>
        <v>#DIV/0!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>
        <f>IF(ISBLANK(D40)," ",SUM(U40:AD40)*AF5/AE5)</f>
        <v>0</v>
      </c>
      <c r="AG40" s="357"/>
      <c r="AH40" s="266" t="str">
        <f t="shared" si="12"/>
        <v xml:space="preserve"> </v>
      </c>
      <c r="AI40" s="276" t="e">
        <f t="shared" si="10"/>
        <v>#DIV/0!</v>
      </c>
      <c r="AJ40" s="277" t="str">
        <f t="shared" si="13"/>
        <v xml:space="preserve"> </v>
      </c>
      <c r="AK40" s="278" t="e">
        <f t="shared" si="24"/>
        <v>#DIV/0!</v>
      </c>
      <c r="AL40" s="279" t="e">
        <f t="shared" si="16"/>
        <v>#DIV/0!</v>
      </c>
      <c r="AM40" s="74"/>
      <c r="AN40" s="233">
        <f t="shared" si="17"/>
        <v>35</v>
      </c>
      <c r="AO40" s="92"/>
      <c r="AP40" s="91"/>
      <c r="AQ40" s="91"/>
      <c r="AR40" s="91"/>
      <c r="AS40" s="91"/>
      <c r="AT40" s="287" t="e">
        <f t="shared" si="18"/>
        <v>#N/A</v>
      </c>
      <c r="AU40" s="288" t="e">
        <f t="shared" si="19"/>
        <v>#N/A</v>
      </c>
      <c r="AV40" s="92"/>
      <c r="AW40" s="91"/>
      <c r="AX40" s="91"/>
      <c r="AY40" s="91"/>
      <c r="AZ40" s="91"/>
      <c r="BA40" s="292" t="e">
        <f t="shared" si="20"/>
        <v>#N/A</v>
      </c>
      <c r="BB40" s="92"/>
      <c r="BC40" s="91"/>
      <c r="BD40" s="91"/>
      <c r="BE40" s="91"/>
      <c r="BF40" s="91"/>
      <c r="BG40" s="297" t="e">
        <f t="shared" si="21"/>
        <v>#N/A</v>
      </c>
      <c r="BH40" s="298" t="e">
        <f t="shared" si="22"/>
        <v>#N/A</v>
      </c>
      <c r="BI40" s="292" t="e">
        <f t="shared" si="23"/>
        <v>#N/A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5" t="str">
        <f>DATA!B6</f>
        <v>ประถมศึกษาปีที่ ๒/๑</v>
      </c>
      <c r="B1" s="605"/>
      <c r="C1" s="606" t="str">
        <f>"การประเมินผลการเรียนรู้  กลุ่มสาระ"&amp;DATA!B7</f>
        <v>การประเมินผลการเรียนรู้  กลุ่มสาระศิลปะ</v>
      </c>
      <c r="D1" s="607"/>
      <c r="E1" s="607"/>
      <c r="F1" s="607"/>
      <c r="G1" s="595" t="s">
        <v>177</v>
      </c>
      <c r="H1" s="596"/>
      <c r="I1" s="596"/>
      <c r="J1" s="596"/>
      <c r="K1" s="596"/>
      <c r="L1" s="595" t="s">
        <v>178</v>
      </c>
      <c r="M1" s="596"/>
      <c r="N1" s="596"/>
      <c r="O1" s="596"/>
      <c r="P1" s="596"/>
      <c r="Q1" s="595" t="s">
        <v>175</v>
      </c>
      <c r="R1" s="596"/>
      <c r="S1" s="596"/>
      <c r="T1" s="596"/>
      <c r="U1" s="596"/>
      <c r="V1" s="595" t="s">
        <v>176</v>
      </c>
      <c r="W1" s="596"/>
      <c r="X1" s="596"/>
      <c r="Y1" s="596"/>
      <c r="Z1" s="596"/>
      <c r="AA1" s="595" t="s">
        <v>176</v>
      </c>
      <c r="AB1" s="596"/>
      <c r="AC1" s="596"/>
      <c r="AD1" s="596"/>
      <c r="AE1" s="596"/>
      <c r="AF1" s="595" t="s">
        <v>176</v>
      </c>
      <c r="AG1" s="596"/>
      <c r="AH1" s="596"/>
      <c r="AI1" s="596"/>
      <c r="AJ1" s="596"/>
      <c r="AK1" s="595" t="s">
        <v>176</v>
      </c>
      <c r="AL1" s="596"/>
      <c r="AM1" s="596"/>
      <c r="AN1" s="596"/>
      <c r="AO1" s="596"/>
      <c r="AP1" s="595" t="s">
        <v>178</v>
      </c>
      <c r="AQ1" s="596"/>
      <c r="AR1" s="596"/>
      <c r="AS1" s="596"/>
      <c r="AT1" s="596"/>
      <c r="AU1" s="595" t="s">
        <v>178</v>
      </c>
      <c r="AV1" s="596"/>
      <c r="AW1" s="596"/>
      <c r="AX1" s="596"/>
      <c r="AY1" s="596"/>
      <c r="AZ1" s="595" t="s">
        <v>178</v>
      </c>
      <c r="BA1" s="596"/>
      <c r="BB1" s="596"/>
      <c r="BC1" s="596"/>
      <c r="BD1" s="596"/>
      <c r="BE1" s="595" t="s">
        <v>178</v>
      </c>
      <c r="BF1" s="596"/>
      <c r="BG1" s="596"/>
      <c r="BH1" s="596"/>
      <c r="BI1" s="596"/>
      <c r="BJ1" s="595" t="s">
        <v>179</v>
      </c>
      <c r="BK1" s="596"/>
      <c r="BL1" s="596"/>
      <c r="BM1" s="596"/>
      <c r="BN1" s="596"/>
      <c r="BO1" s="595" t="s">
        <v>180</v>
      </c>
      <c r="BP1" s="596"/>
      <c r="BQ1" s="596"/>
      <c r="BR1" s="596"/>
      <c r="BS1" s="596"/>
      <c r="BT1" s="595" t="s">
        <v>180</v>
      </c>
      <c r="BU1" s="596"/>
      <c r="BV1" s="596"/>
      <c r="BW1" s="596"/>
      <c r="BX1" s="596"/>
      <c r="BY1" s="595" t="s">
        <v>180</v>
      </c>
      <c r="BZ1" s="596"/>
      <c r="CA1" s="596"/>
      <c r="CB1" s="596"/>
      <c r="CC1" s="596"/>
      <c r="CD1" s="595" t="s">
        <v>180</v>
      </c>
      <c r="CE1" s="596"/>
      <c r="CF1" s="596"/>
      <c r="CG1" s="596"/>
      <c r="CH1" s="596"/>
      <c r="CI1" s="595" t="s">
        <v>182</v>
      </c>
      <c r="CJ1" s="596"/>
      <c r="CK1" s="596"/>
      <c r="CL1" s="596"/>
      <c r="CM1" s="596"/>
      <c r="CN1" s="595" t="s">
        <v>182</v>
      </c>
      <c r="CO1" s="596"/>
      <c r="CP1" s="596"/>
      <c r="CQ1" s="596"/>
      <c r="CR1" s="596"/>
      <c r="CS1" s="595" t="s">
        <v>182</v>
      </c>
      <c r="CT1" s="596"/>
      <c r="CU1" s="596"/>
      <c r="CV1" s="596"/>
      <c r="CW1" s="596"/>
      <c r="CX1" s="597" t="s">
        <v>182</v>
      </c>
      <c r="CY1" s="598"/>
      <c r="CZ1" s="598"/>
      <c r="DA1" s="598"/>
      <c r="DB1" s="598"/>
      <c r="DC1" s="597" t="s">
        <v>184</v>
      </c>
      <c r="DD1" s="598"/>
      <c r="DE1" s="598"/>
      <c r="DF1" s="598"/>
      <c r="DG1" s="598"/>
      <c r="DH1" s="597" t="s">
        <v>184</v>
      </c>
      <c r="DI1" s="598"/>
      <c r="DJ1" s="598"/>
      <c r="DK1" s="598"/>
      <c r="DL1" s="598"/>
      <c r="DM1" s="574" t="s">
        <v>133</v>
      </c>
      <c r="DN1" s="575"/>
      <c r="DO1" s="575"/>
      <c r="DP1" s="575"/>
      <c r="DQ1" s="576"/>
      <c r="DR1" s="57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4" t="s">
        <v>2</v>
      </c>
      <c r="B2" s="617" t="s">
        <v>3</v>
      </c>
      <c r="C2" s="620" t="s">
        <v>232</v>
      </c>
      <c r="D2" s="620" t="s">
        <v>233</v>
      </c>
      <c r="E2" s="360"/>
      <c r="F2" s="361" t="s">
        <v>120</v>
      </c>
      <c r="G2" s="580" t="s">
        <v>139</v>
      </c>
      <c r="H2" s="581"/>
      <c r="I2" s="581"/>
      <c r="J2" s="581"/>
      <c r="K2" s="582"/>
      <c r="L2" s="580" t="s">
        <v>140</v>
      </c>
      <c r="M2" s="581"/>
      <c r="N2" s="581"/>
      <c r="O2" s="581"/>
      <c r="P2" s="582"/>
      <c r="Q2" s="580" t="s">
        <v>141</v>
      </c>
      <c r="R2" s="581"/>
      <c r="S2" s="581"/>
      <c r="T2" s="581"/>
      <c r="U2" s="582"/>
      <c r="V2" s="580" t="s">
        <v>142</v>
      </c>
      <c r="W2" s="581"/>
      <c r="X2" s="581"/>
      <c r="Y2" s="581"/>
      <c r="Z2" s="582"/>
      <c r="AA2" s="580" t="s">
        <v>143</v>
      </c>
      <c r="AB2" s="581"/>
      <c r="AC2" s="581"/>
      <c r="AD2" s="581"/>
      <c r="AE2" s="582"/>
      <c r="AF2" s="580" t="s">
        <v>144</v>
      </c>
      <c r="AG2" s="581"/>
      <c r="AH2" s="581"/>
      <c r="AI2" s="581"/>
      <c r="AJ2" s="582"/>
      <c r="AK2" s="580" t="s">
        <v>145</v>
      </c>
      <c r="AL2" s="581"/>
      <c r="AM2" s="581"/>
      <c r="AN2" s="581"/>
      <c r="AO2" s="582"/>
      <c r="AP2" s="580" t="s">
        <v>146</v>
      </c>
      <c r="AQ2" s="581"/>
      <c r="AR2" s="581"/>
      <c r="AS2" s="581"/>
      <c r="AT2" s="582"/>
      <c r="AU2" s="580" t="s">
        <v>147</v>
      </c>
      <c r="AV2" s="581"/>
      <c r="AW2" s="581"/>
      <c r="AX2" s="581"/>
      <c r="AY2" s="582"/>
      <c r="AZ2" s="580" t="s">
        <v>148</v>
      </c>
      <c r="BA2" s="581"/>
      <c r="BB2" s="581"/>
      <c r="BC2" s="581"/>
      <c r="BD2" s="582"/>
      <c r="BE2" s="580" t="s">
        <v>149</v>
      </c>
      <c r="BF2" s="581"/>
      <c r="BG2" s="581"/>
      <c r="BH2" s="581"/>
      <c r="BI2" s="582"/>
      <c r="BJ2" s="580" t="s">
        <v>150</v>
      </c>
      <c r="BK2" s="581"/>
      <c r="BL2" s="581"/>
      <c r="BM2" s="581"/>
      <c r="BN2" s="582"/>
      <c r="BO2" s="580" t="s">
        <v>151</v>
      </c>
      <c r="BP2" s="581"/>
      <c r="BQ2" s="581"/>
      <c r="BR2" s="581"/>
      <c r="BS2" s="582"/>
      <c r="BT2" s="580" t="s">
        <v>152</v>
      </c>
      <c r="BU2" s="581"/>
      <c r="BV2" s="581"/>
      <c r="BW2" s="581"/>
      <c r="BX2" s="582"/>
      <c r="BY2" s="580" t="s">
        <v>153</v>
      </c>
      <c r="BZ2" s="581"/>
      <c r="CA2" s="581"/>
      <c r="CB2" s="581"/>
      <c r="CC2" s="582"/>
      <c r="CD2" s="580" t="s">
        <v>154</v>
      </c>
      <c r="CE2" s="581"/>
      <c r="CF2" s="581"/>
      <c r="CG2" s="581"/>
      <c r="CH2" s="582"/>
      <c r="CI2" s="580" t="s">
        <v>155</v>
      </c>
      <c r="CJ2" s="581"/>
      <c r="CK2" s="581"/>
      <c r="CL2" s="581"/>
      <c r="CM2" s="582"/>
      <c r="CN2" s="580" t="s">
        <v>156</v>
      </c>
      <c r="CO2" s="581"/>
      <c r="CP2" s="581"/>
      <c r="CQ2" s="581"/>
      <c r="CR2" s="582"/>
      <c r="CS2" s="580" t="s">
        <v>157</v>
      </c>
      <c r="CT2" s="581"/>
      <c r="CU2" s="581"/>
      <c r="CV2" s="581"/>
      <c r="CW2" s="582"/>
      <c r="CX2" s="580" t="s">
        <v>158</v>
      </c>
      <c r="CY2" s="581"/>
      <c r="CZ2" s="581"/>
      <c r="DA2" s="581"/>
      <c r="DB2" s="582"/>
      <c r="DC2" s="580" t="s">
        <v>224</v>
      </c>
      <c r="DD2" s="581"/>
      <c r="DE2" s="581"/>
      <c r="DF2" s="581"/>
      <c r="DG2" s="581"/>
      <c r="DH2" s="580" t="s">
        <v>225</v>
      </c>
      <c r="DI2" s="581"/>
      <c r="DJ2" s="581"/>
      <c r="DK2" s="581"/>
      <c r="DL2" s="582"/>
      <c r="DM2" s="575" t="s">
        <v>134</v>
      </c>
      <c r="DN2" s="583"/>
      <c r="DO2" s="306">
        <f>COUNT(G5:DL5)</f>
        <v>1</v>
      </c>
      <c r="DP2" s="584" t="s">
        <v>123</v>
      </c>
      <c r="DQ2" s="585"/>
      <c r="DR2" s="57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5"/>
      <c r="B3" s="618"/>
      <c r="C3" s="621"/>
      <c r="D3" s="621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6" t="s">
        <v>211</v>
      </c>
      <c r="DN3" s="589" t="s">
        <v>135</v>
      </c>
      <c r="DO3" s="589" t="s">
        <v>136</v>
      </c>
      <c r="DP3" s="589" t="s">
        <v>137</v>
      </c>
      <c r="DQ3" s="592" t="s">
        <v>138</v>
      </c>
      <c r="DR3" s="57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5"/>
      <c r="B4" s="618"/>
      <c r="C4" s="621"/>
      <c r="D4" s="621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7"/>
      <c r="DN4" s="590"/>
      <c r="DO4" s="590"/>
      <c r="DP4" s="590"/>
      <c r="DQ4" s="593"/>
      <c r="DR4" s="57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6"/>
      <c r="B5" s="619"/>
      <c r="C5" s="622"/>
      <c r="D5" s="622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588"/>
      <c r="DN5" s="591"/>
      <c r="DO5" s="591"/>
      <c r="DP5" s="591"/>
      <c r="DQ5" s="594"/>
      <c r="DR5" s="579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7275</v>
      </c>
      <c r="C6" s="351" t="str">
        <f>ปพ.5!$C$6</f>
        <v>1129701616194</v>
      </c>
      <c r="D6" s="608" t="str">
        <f>ปพ.5!$D$6</f>
        <v>เด็กชาย นนทกร  ศรมาลา</v>
      </c>
      <c r="E6" s="609"/>
      <c r="F6" s="61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7276</v>
      </c>
      <c r="C7" s="352" t="str">
        <f>ปพ.5!$C$7</f>
        <v>1103400283123</v>
      </c>
      <c r="D7" s="611" t="str">
        <f>ปพ.5!$D$7</f>
        <v>เด็กชาย ศิวรัตน์  อินทรรัตน์</v>
      </c>
      <c r="E7" s="612"/>
      <c r="F7" s="61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7279</v>
      </c>
      <c r="C8" s="352" t="str">
        <f>ปพ.5!$C$8</f>
        <v>1100704483871</v>
      </c>
      <c r="D8" s="599" t="str">
        <f>ปพ.5!$D$8</f>
        <v>เด็กหญิง ไอยดา  หุ่นงาม</v>
      </c>
      <c r="E8" s="600"/>
      <c r="F8" s="601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7286</v>
      </c>
      <c r="C9" s="352" t="str">
        <f>ปพ.5!$C$9</f>
        <v>1328900149101</v>
      </c>
      <c r="D9" s="599" t="str">
        <f>ปพ.5!$D$9</f>
        <v>เด็กหญิง โยษิตา  จันทะนา</v>
      </c>
      <c r="E9" s="600"/>
      <c r="F9" s="601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7305</v>
      </c>
      <c r="C10" s="352" t="str">
        <f>ปพ.5!$C$10</f>
        <v>1279900524264</v>
      </c>
      <c r="D10" s="599" t="str">
        <f>ปพ.5!$D$10</f>
        <v>เด็กหญิง ทัศนีย์  จินดา</v>
      </c>
      <c r="E10" s="600"/>
      <c r="F10" s="601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7333</v>
      </c>
      <c r="C11" s="352" t="str">
        <f>ปพ.5!$C$11</f>
        <v>1103200316028</v>
      </c>
      <c r="D11" s="599" t="str">
        <f>ปพ.5!$D$11</f>
        <v>เด็กหญิง สายธาร  ไทธะนุ</v>
      </c>
      <c r="E11" s="600"/>
      <c r="F11" s="601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7335</v>
      </c>
      <c r="C12" s="352" t="str">
        <f>ปพ.5!$C$12</f>
        <v>1103200324055</v>
      </c>
      <c r="D12" s="599" t="str">
        <f>ปพ.5!$D$12</f>
        <v>เด็กหญิง จิตรลดา  หมื่นสา</v>
      </c>
      <c r="E12" s="600"/>
      <c r="F12" s="601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7340</v>
      </c>
      <c r="C13" s="352" t="str">
        <f>ปพ.5!$C$13</f>
        <v>1104700277545</v>
      </c>
      <c r="D13" s="599" t="str">
        <f>ปพ.5!$D$13</f>
        <v>เด็กชาย ปวริศ  สุขณีย์</v>
      </c>
      <c r="E13" s="600"/>
      <c r="F13" s="601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7344</v>
      </c>
      <c r="C14" s="352" t="str">
        <f>ปพ.5!$C$14</f>
        <v>1103300321686</v>
      </c>
      <c r="D14" s="599" t="str">
        <f>ปพ.5!$D$14</f>
        <v>เด็กชาย กิตติคุณ  มณีศรี</v>
      </c>
      <c r="E14" s="600"/>
      <c r="F14" s="601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7352</v>
      </c>
      <c r="C15" s="352" t="str">
        <f>ปพ.5!$C$15</f>
        <v>1103200336924</v>
      </c>
      <c r="D15" s="599" t="str">
        <f>ปพ.5!$D$15</f>
        <v>เด็กหญิง กวินธิดา  เทิงวิเศษ</v>
      </c>
      <c r="E15" s="600"/>
      <c r="F15" s="601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7357</v>
      </c>
      <c r="C16" s="352" t="str">
        <f>ปพ.5!$C$16</f>
        <v>1100704433602</v>
      </c>
      <c r="D16" s="599" t="str">
        <f>ปพ.5!$D$16</f>
        <v>เด็กหญิง พลอยประภัส  ชิณภา</v>
      </c>
      <c r="E16" s="600"/>
      <c r="F16" s="601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7365</v>
      </c>
      <c r="C17" s="352" t="str">
        <f>ปพ.5!$C$17</f>
        <v>1100801760400</v>
      </c>
      <c r="D17" s="599" t="str">
        <f>ปพ.5!$D$17</f>
        <v>เด็กชาย ธราเทพ  โพธิ์เทียน</v>
      </c>
      <c r="E17" s="600"/>
      <c r="F17" s="601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7369</v>
      </c>
      <c r="C18" s="352" t="str">
        <f>ปพ.5!$C$18</f>
        <v>1103400308061</v>
      </c>
      <c r="D18" s="599" t="str">
        <f>ปพ.5!$D$18</f>
        <v>เด็กชาย กวิน  สุระชัย</v>
      </c>
      <c r="E18" s="600"/>
      <c r="F18" s="601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7372</v>
      </c>
      <c r="C19" s="352" t="str">
        <f>ปพ.5!$C$19</f>
        <v>1103400306085</v>
      </c>
      <c r="D19" s="599" t="str">
        <f>ปพ.5!$D$19</f>
        <v>เด็กหญิง พิชญานิน  กองรัมย์</v>
      </c>
      <c r="E19" s="600"/>
      <c r="F19" s="601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7376</v>
      </c>
      <c r="C20" s="352" t="str">
        <f>ปพ.5!$C$20</f>
        <v>1103200330535</v>
      </c>
      <c r="D20" s="599" t="str">
        <f>ปพ.5!$D$20</f>
        <v>เด็กหญิง สุพิณดา  ลำใยผล</v>
      </c>
      <c r="E20" s="600"/>
      <c r="F20" s="601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7378</v>
      </c>
      <c r="C21" s="352" t="str">
        <f>ปพ.5!$C$21</f>
        <v>1118300032301</v>
      </c>
      <c r="D21" s="599" t="str">
        <f>ปพ.5!$D$21</f>
        <v>เด็กหญิง พัชรพร  อยู่บัว</v>
      </c>
      <c r="E21" s="600"/>
      <c r="F21" s="601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7382</v>
      </c>
      <c r="C22" s="352" t="str">
        <f>ปพ.5!$C$22</f>
        <v>1100704492170</v>
      </c>
      <c r="D22" s="599" t="str">
        <f>ปพ.5!$D$22</f>
        <v>เด็กหญิง กัลยาณี  ศิริรัตน์</v>
      </c>
      <c r="E22" s="600"/>
      <c r="F22" s="601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7383</v>
      </c>
      <c r="C23" s="352" t="str">
        <f>ปพ.5!$C$23</f>
        <v>1103200333224</v>
      </c>
      <c r="D23" s="599" t="str">
        <f>ปพ.5!$D$23</f>
        <v>เด็กหญิง ธัญญาภรณ์  ศรีโอภาส</v>
      </c>
      <c r="E23" s="600"/>
      <c r="F23" s="601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7448</v>
      </c>
      <c r="C24" s="352" t="str">
        <f>ปพ.5!$C$24</f>
        <v>1100704441991</v>
      </c>
      <c r="D24" s="599" t="str">
        <f>ปพ.5!$D$24</f>
        <v>เด็กชาย ศุภรัตน์  ชัยคำดี</v>
      </c>
      <c r="E24" s="600"/>
      <c r="F24" s="601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7451</v>
      </c>
      <c r="C25" s="352" t="str">
        <f>ปพ.5!$C$25</f>
        <v>1103400310121</v>
      </c>
      <c r="D25" s="599" t="str">
        <f>ปพ.5!$D$25</f>
        <v>เด็กชาย จักรพรรณ  มุ่งดี</v>
      </c>
      <c r="E25" s="600"/>
      <c r="F25" s="601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7457</v>
      </c>
      <c r="C26" s="352" t="str">
        <f>ปพ.5!$C$26</f>
        <v>1100704468511</v>
      </c>
      <c r="D26" s="599" t="str">
        <f>ปพ.5!$D$26</f>
        <v>เด็กหญิง ปภาวรินทร์  ใหญ่รัมย์</v>
      </c>
      <c r="E26" s="600"/>
      <c r="F26" s="601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7458</v>
      </c>
      <c r="C27" s="352" t="str">
        <f>ปพ.5!$C$27</f>
        <v>1103200334433</v>
      </c>
      <c r="D27" s="599" t="str">
        <f>ปพ.5!$D$27</f>
        <v>เด็กชาย พรพิพัฒน์  สิทธิประกรณ์</v>
      </c>
      <c r="E27" s="600"/>
      <c r="F27" s="601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7460</v>
      </c>
      <c r="C28" s="352" t="str">
        <f>ปพ.5!$C$28</f>
        <v>1801301377849</v>
      </c>
      <c r="D28" s="599" t="str">
        <f>ปพ.5!$D$28</f>
        <v>เด็กชาย สิทธิกร  ใจมา</v>
      </c>
      <c r="E28" s="600"/>
      <c r="F28" s="601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7461</v>
      </c>
      <c r="C29" s="352" t="str">
        <f>ปพ.5!$C$29</f>
        <v>1103200325256</v>
      </c>
      <c r="D29" s="599" t="str">
        <f>ปพ.5!$D$29</f>
        <v>เด็กหญิง นิชิชา  หุ่นงาม</v>
      </c>
      <c r="E29" s="600"/>
      <c r="F29" s="601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7462</v>
      </c>
      <c r="C30" s="352" t="str">
        <f>ปพ.5!$C$30</f>
        <v>1769901065641</v>
      </c>
      <c r="D30" s="599" t="str">
        <f>ปพ.5!$D$30</f>
        <v>เด็กชาย นราธิป  บุษบา</v>
      </c>
      <c r="E30" s="600"/>
      <c r="F30" s="601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7465</v>
      </c>
      <c r="C31" s="352" t="str">
        <f>ปพ.5!$C$31</f>
        <v>1100704479271</v>
      </c>
      <c r="D31" s="599" t="str">
        <f>ปพ.5!$D$31</f>
        <v>เด็กหญิง ปุญญตา  บัณฑิตใจ</v>
      </c>
      <c r="E31" s="600"/>
      <c r="F31" s="601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7609</v>
      </c>
      <c r="C32" s="352" t="str">
        <f>ปพ.5!$C$32</f>
        <v>1369200090937</v>
      </c>
      <c r="D32" s="599" t="str">
        <f>ปพ.5!$D$32</f>
        <v>เด็กหญิง พรรณวดี  นานใส</v>
      </c>
      <c r="E32" s="600"/>
      <c r="F32" s="601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7629</v>
      </c>
      <c r="C33" s="352" t="str">
        <f>ปพ.5!$C$33</f>
        <v>1100704444701</v>
      </c>
      <c r="D33" s="599" t="str">
        <f>ปพ.5!$D$33</f>
        <v>เด็กหญิง กนกนิภา  พยัคฆเพศ</v>
      </c>
      <c r="E33" s="600"/>
      <c r="F33" s="601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7765</v>
      </c>
      <c r="C34" s="352" t="str">
        <f>ปพ.5!$C$34</f>
        <v>1408200105223</v>
      </c>
      <c r="D34" s="599" t="str">
        <f>ปพ.5!$D$34</f>
        <v>เด็กชาย ศุภเกรียติ  เถาวะนิช</v>
      </c>
      <c r="E34" s="600"/>
      <c r="F34" s="601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7790</v>
      </c>
      <c r="C35" s="352" t="str">
        <f>ปพ.5!$C$35</f>
        <v>1110301587130</v>
      </c>
      <c r="D35" s="599" t="str">
        <f>ปพ.5!$D$35</f>
        <v>เด็กชาย พุฒิพงศ์  แจ่มจันทร์</v>
      </c>
      <c r="E35" s="600"/>
      <c r="F35" s="601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7791</v>
      </c>
      <c r="C36" s="352" t="str">
        <f>ปพ.5!$C$36</f>
        <v>1669900751054</v>
      </c>
      <c r="D36" s="599" t="str">
        <f>ปพ.5!$D$36</f>
        <v>เด็กชาย ณรงค์  เพ็งสลุด</v>
      </c>
      <c r="E36" s="600"/>
      <c r="F36" s="601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7792</v>
      </c>
      <c r="C37" s="352" t="str">
        <f>ปพ.5!$C$37</f>
        <v>1110301580828</v>
      </c>
      <c r="D37" s="599" t="str">
        <f>ปพ.5!$D$37</f>
        <v>เด็กชาย คุณชาติ  สารการ</v>
      </c>
      <c r="E37" s="600"/>
      <c r="F37" s="601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7793</v>
      </c>
      <c r="C38" s="352" t="str">
        <f>ปพ.5!$C$38</f>
        <v>1100704466071</v>
      </c>
      <c r="D38" s="599" t="str">
        <f>ปพ.5!$D$38</f>
        <v>เด็กหญิง วรรณชลี  จิ๋วประชา</v>
      </c>
      <c r="E38" s="600"/>
      <c r="F38" s="601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 t="str">
        <f>ปพ.5!$C$39</f>
        <v>1103300320477</v>
      </c>
      <c r="D39" s="599" t="str">
        <f>ปพ.5!$D$39</f>
        <v>เด็กหญิง จารุวรรณ  เพชรตะกั่ว</v>
      </c>
      <c r="E39" s="600"/>
      <c r="F39" s="601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 t="str">
        <f>ปพ.5!$B$40</f>
        <v>7789</v>
      </c>
      <c r="C40" s="352" t="str">
        <f>ปพ.5!$C$40</f>
        <v>1103200290983</v>
      </c>
      <c r="D40" s="599" t="str">
        <f>ปพ.5!$D$40</f>
        <v>เด็กหญิง พิมนรินทร์  ศรีผดุง</v>
      </c>
      <c r="E40" s="600"/>
      <c r="F40" s="601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99">
        <f>ปพ.5!$D$41</f>
        <v>0</v>
      </c>
      <c r="E41" s="600"/>
      <c r="F41" s="601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99">
        <f>ปพ.5!$D$42</f>
        <v>0</v>
      </c>
      <c r="E42" s="600"/>
      <c r="F42" s="601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99">
        <f>ปพ.5!$D$43</f>
        <v>0</v>
      </c>
      <c r="E43" s="600"/>
      <c r="F43" s="601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99">
        <f>ปพ.5!$D$44</f>
        <v>0</v>
      </c>
      <c r="E44" s="600"/>
      <c r="F44" s="601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99">
        <f>ปพ.5!$D$45</f>
        <v>0</v>
      </c>
      <c r="E45" s="600"/>
      <c r="F45" s="601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99">
        <f>ปพ.5!$D$46</f>
        <v>0</v>
      </c>
      <c r="E46" s="600"/>
      <c r="F46" s="601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99">
        <f>ปพ.5!$D$47</f>
        <v>0</v>
      </c>
      <c r="E47" s="600"/>
      <c r="F47" s="601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99">
        <f>ปพ.5!$D$48</f>
        <v>0</v>
      </c>
      <c r="E48" s="600"/>
      <c r="F48" s="601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99">
        <f>ปพ.5!$D$49</f>
        <v>0</v>
      </c>
      <c r="E49" s="600"/>
      <c r="F49" s="601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99">
        <f>ปพ.5!$D$50</f>
        <v>0</v>
      </c>
      <c r="E50" s="600"/>
      <c r="F50" s="601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99">
        <f>ปพ.5!$D$51</f>
        <v>0</v>
      </c>
      <c r="E51" s="600"/>
      <c r="F51" s="601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99">
        <f>ปพ.5!$D$52</f>
        <v>0</v>
      </c>
      <c r="E52" s="600"/>
      <c r="F52" s="601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99">
        <f>ปพ.5!$D$53</f>
        <v>0</v>
      </c>
      <c r="E53" s="600"/>
      <c r="F53" s="601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99">
        <f>ปพ.5!$D$54</f>
        <v>0</v>
      </c>
      <c r="E54" s="600"/>
      <c r="F54" s="601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2">
        <f>ปพ.5!$D$55</f>
        <v>0</v>
      </c>
      <c r="E55" s="603"/>
      <c r="F55" s="604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5" t="str">
        <f>DATA!B6</f>
        <v>ประถมศึกษาปีที่ ๒/๑</v>
      </c>
      <c r="B1" s="605"/>
      <c r="C1" s="606" t="str">
        <f>"การประเมินผลการเรียนรู้  กลุ่มสาระ"&amp;DATA!B7</f>
        <v>การประเมินผลการเรียนรู้  กลุ่มสาระศิลปะ</v>
      </c>
      <c r="D1" s="607"/>
      <c r="E1" s="607"/>
      <c r="F1" s="607"/>
      <c r="G1" s="597" t="s">
        <v>185</v>
      </c>
      <c r="H1" s="598"/>
      <c r="I1" s="598"/>
      <c r="J1" s="598"/>
      <c r="K1" s="598"/>
      <c r="L1" s="597" t="s">
        <v>186</v>
      </c>
      <c r="M1" s="598"/>
      <c r="N1" s="598"/>
      <c r="O1" s="598"/>
      <c r="P1" s="598"/>
      <c r="Q1" s="597" t="s">
        <v>186</v>
      </c>
      <c r="R1" s="598"/>
      <c r="S1" s="598"/>
      <c r="T1" s="598"/>
      <c r="U1" s="598"/>
      <c r="V1" s="597" t="s">
        <v>186</v>
      </c>
      <c r="W1" s="598"/>
      <c r="X1" s="598"/>
      <c r="Y1" s="598"/>
      <c r="Z1" s="598"/>
      <c r="AA1" s="597" t="s">
        <v>186</v>
      </c>
      <c r="AB1" s="598"/>
      <c r="AC1" s="598"/>
      <c r="AD1" s="598"/>
      <c r="AE1" s="598"/>
      <c r="AF1" s="597" t="s">
        <v>188</v>
      </c>
      <c r="AG1" s="598"/>
      <c r="AH1" s="598"/>
      <c r="AI1" s="598"/>
      <c r="AJ1" s="598"/>
      <c r="AK1" s="597" t="s">
        <v>188</v>
      </c>
      <c r="AL1" s="598"/>
      <c r="AM1" s="598"/>
      <c r="AN1" s="598"/>
      <c r="AO1" s="598"/>
      <c r="AP1" s="597" t="s">
        <v>188</v>
      </c>
      <c r="AQ1" s="598"/>
      <c r="AR1" s="598"/>
      <c r="AS1" s="598"/>
      <c r="AT1" s="598"/>
      <c r="AU1" s="597" t="s">
        <v>188</v>
      </c>
      <c r="AV1" s="598"/>
      <c r="AW1" s="598"/>
      <c r="AX1" s="598"/>
      <c r="AY1" s="598"/>
      <c r="AZ1" s="597" t="s">
        <v>168</v>
      </c>
      <c r="BA1" s="598"/>
      <c r="BB1" s="598"/>
      <c r="BC1" s="598"/>
      <c r="BD1" s="598"/>
      <c r="BE1" s="597" t="s">
        <v>168</v>
      </c>
      <c r="BF1" s="598"/>
      <c r="BG1" s="598"/>
      <c r="BH1" s="598"/>
      <c r="BI1" s="598"/>
      <c r="BJ1" s="597" t="s">
        <v>168</v>
      </c>
      <c r="BK1" s="598"/>
      <c r="BL1" s="598"/>
      <c r="BM1" s="598"/>
      <c r="BN1" s="598"/>
      <c r="BO1" s="597" t="s">
        <v>168</v>
      </c>
      <c r="BP1" s="598"/>
      <c r="BQ1" s="598"/>
      <c r="BR1" s="598"/>
      <c r="BS1" s="598"/>
      <c r="BT1" s="597" t="s">
        <v>169</v>
      </c>
      <c r="BU1" s="598"/>
      <c r="BV1" s="598"/>
      <c r="BW1" s="598"/>
      <c r="BX1" s="598"/>
      <c r="BY1" s="597" t="s">
        <v>170</v>
      </c>
      <c r="BZ1" s="598"/>
      <c r="CA1" s="598"/>
      <c r="CB1" s="598"/>
      <c r="CC1" s="598"/>
      <c r="CD1" s="597" t="s">
        <v>170</v>
      </c>
      <c r="CE1" s="598"/>
      <c r="CF1" s="598"/>
      <c r="CG1" s="598"/>
      <c r="CH1" s="598"/>
      <c r="CI1" s="597" t="s">
        <v>170</v>
      </c>
      <c r="CJ1" s="598"/>
      <c r="CK1" s="598"/>
      <c r="CL1" s="598"/>
      <c r="CM1" s="598"/>
      <c r="CN1" s="597" t="s">
        <v>171</v>
      </c>
      <c r="CO1" s="598"/>
      <c r="CP1" s="598"/>
      <c r="CQ1" s="598"/>
      <c r="CR1" s="598"/>
      <c r="CS1" s="597" t="s">
        <v>172</v>
      </c>
      <c r="CT1" s="598"/>
      <c r="CU1" s="598"/>
      <c r="CV1" s="598"/>
      <c r="CW1" s="598"/>
      <c r="CX1" s="597" t="s">
        <v>172</v>
      </c>
      <c r="CY1" s="598"/>
      <c r="CZ1" s="598"/>
      <c r="DA1" s="598"/>
      <c r="DB1" s="598"/>
      <c r="DC1" s="597" t="s">
        <v>172</v>
      </c>
      <c r="DD1" s="598"/>
      <c r="DE1" s="598"/>
      <c r="DF1" s="598"/>
      <c r="DG1" s="598"/>
      <c r="DH1" s="597" t="s">
        <v>172</v>
      </c>
      <c r="DI1" s="598"/>
      <c r="DJ1" s="598"/>
      <c r="DK1" s="598"/>
      <c r="DL1" s="598"/>
      <c r="DM1" s="574" t="s">
        <v>228</v>
      </c>
      <c r="DN1" s="575"/>
      <c r="DO1" s="575"/>
      <c r="DP1" s="575"/>
      <c r="DQ1" s="576"/>
      <c r="DR1" s="57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4" t="s">
        <v>2</v>
      </c>
      <c r="B2" s="617" t="s">
        <v>3</v>
      </c>
      <c r="C2" s="620" t="s">
        <v>232</v>
      </c>
      <c r="D2" s="620" t="s">
        <v>235</v>
      </c>
      <c r="E2" s="360"/>
      <c r="F2" s="378" t="s">
        <v>120</v>
      </c>
      <c r="G2" s="623" t="s">
        <v>189</v>
      </c>
      <c r="H2" s="624"/>
      <c r="I2" s="624"/>
      <c r="J2" s="624"/>
      <c r="K2" s="625"/>
      <c r="L2" s="624" t="s">
        <v>190</v>
      </c>
      <c r="M2" s="624"/>
      <c r="N2" s="624"/>
      <c r="O2" s="624"/>
      <c r="P2" s="624"/>
      <c r="Q2" s="623" t="s">
        <v>198</v>
      </c>
      <c r="R2" s="624"/>
      <c r="S2" s="624"/>
      <c r="T2" s="624"/>
      <c r="U2" s="625"/>
      <c r="V2" s="624" t="s">
        <v>191</v>
      </c>
      <c r="W2" s="624"/>
      <c r="X2" s="624"/>
      <c r="Y2" s="624"/>
      <c r="Z2" s="624"/>
      <c r="AA2" s="623" t="s">
        <v>192</v>
      </c>
      <c r="AB2" s="624"/>
      <c r="AC2" s="624"/>
      <c r="AD2" s="624"/>
      <c r="AE2" s="625"/>
      <c r="AF2" s="624" t="s">
        <v>193</v>
      </c>
      <c r="AG2" s="624"/>
      <c r="AH2" s="624"/>
      <c r="AI2" s="624"/>
      <c r="AJ2" s="624"/>
      <c r="AK2" s="623" t="s">
        <v>194</v>
      </c>
      <c r="AL2" s="624"/>
      <c r="AM2" s="624"/>
      <c r="AN2" s="624"/>
      <c r="AO2" s="625"/>
      <c r="AP2" s="624" t="s">
        <v>195</v>
      </c>
      <c r="AQ2" s="624"/>
      <c r="AR2" s="624"/>
      <c r="AS2" s="624"/>
      <c r="AT2" s="624"/>
      <c r="AU2" s="623" t="s">
        <v>196</v>
      </c>
      <c r="AV2" s="624"/>
      <c r="AW2" s="624"/>
      <c r="AX2" s="624"/>
      <c r="AY2" s="625"/>
      <c r="AZ2" s="624" t="s">
        <v>197</v>
      </c>
      <c r="BA2" s="624"/>
      <c r="BB2" s="624"/>
      <c r="BC2" s="624"/>
      <c r="BD2" s="624"/>
      <c r="BE2" s="623" t="s">
        <v>199</v>
      </c>
      <c r="BF2" s="624"/>
      <c r="BG2" s="624"/>
      <c r="BH2" s="624"/>
      <c r="BI2" s="625"/>
      <c r="BJ2" s="624" t="s">
        <v>200</v>
      </c>
      <c r="BK2" s="624"/>
      <c r="BL2" s="624"/>
      <c r="BM2" s="624"/>
      <c r="BN2" s="624"/>
      <c r="BO2" s="623" t="s">
        <v>201</v>
      </c>
      <c r="BP2" s="624"/>
      <c r="BQ2" s="624"/>
      <c r="BR2" s="624"/>
      <c r="BS2" s="625"/>
      <c r="BT2" s="624" t="s">
        <v>202</v>
      </c>
      <c r="BU2" s="624"/>
      <c r="BV2" s="624"/>
      <c r="BW2" s="624"/>
      <c r="BX2" s="624"/>
      <c r="BY2" s="623" t="s">
        <v>203</v>
      </c>
      <c r="BZ2" s="624"/>
      <c r="CA2" s="624"/>
      <c r="CB2" s="624"/>
      <c r="CC2" s="625"/>
      <c r="CD2" s="624" t="s">
        <v>204</v>
      </c>
      <c r="CE2" s="624"/>
      <c r="CF2" s="624"/>
      <c r="CG2" s="624"/>
      <c r="CH2" s="624"/>
      <c r="CI2" s="623" t="s">
        <v>205</v>
      </c>
      <c r="CJ2" s="624"/>
      <c r="CK2" s="624"/>
      <c r="CL2" s="624"/>
      <c r="CM2" s="625"/>
      <c r="CN2" s="624" t="s">
        <v>206</v>
      </c>
      <c r="CO2" s="624"/>
      <c r="CP2" s="624"/>
      <c r="CQ2" s="624"/>
      <c r="CR2" s="624"/>
      <c r="CS2" s="623" t="s">
        <v>207</v>
      </c>
      <c r="CT2" s="624"/>
      <c r="CU2" s="624"/>
      <c r="CV2" s="624"/>
      <c r="CW2" s="625"/>
      <c r="CX2" s="624" t="s">
        <v>208</v>
      </c>
      <c r="CY2" s="624"/>
      <c r="CZ2" s="624"/>
      <c r="DA2" s="624"/>
      <c r="DB2" s="624"/>
      <c r="DC2" s="623" t="s">
        <v>226</v>
      </c>
      <c r="DD2" s="624"/>
      <c r="DE2" s="624"/>
      <c r="DF2" s="624"/>
      <c r="DG2" s="625"/>
      <c r="DH2" s="624" t="s">
        <v>227</v>
      </c>
      <c r="DI2" s="624"/>
      <c r="DJ2" s="624"/>
      <c r="DK2" s="624"/>
      <c r="DL2" s="624"/>
      <c r="DM2" s="574" t="s">
        <v>134</v>
      </c>
      <c r="DN2" s="583"/>
      <c r="DO2" s="306">
        <f>COUNT(G5:DL5)</f>
        <v>0</v>
      </c>
      <c r="DP2" s="584" t="s">
        <v>123</v>
      </c>
      <c r="DQ2" s="585"/>
      <c r="DR2" s="57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5"/>
      <c r="B3" s="618"/>
      <c r="C3" s="621"/>
      <c r="D3" s="621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6" t="s">
        <v>211</v>
      </c>
      <c r="DN3" s="589" t="s">
        <v>135</v>
      </c>
      <c r="DO3" s="589" t="s">
        <v>136</v>
      </c>
      <c r="DP3" s="589" t="s">
        <v>137</v>
      </c>
      <c r="DQ3" s="592" t="s">
        <v>138</v>
      </c>
      <c r="DR3" s="57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5"/>
      <c r="B4" s="618"/>
      <c r="C4" s="621"/>
      <c r="D4" s="621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7"/>
      <c r="DN4" s="590"/>
      <c r="DO4" s="590"/>
      <c r="DP4" s="590"/>
      <c r="DQ4" s="593"/>
      <c r="DR4" s="57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6"/>
      <c r="B5" s="619"/>
      <c r="C5" s="622"/>
      <c r="D5" s="622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8"/>
      <c r="DN5" s="591"/>
      <c r="DO5" s="591"/>
      <c r="DP5" s="591"/>
      <c r="DQ5" s="594"/>
      <c r="DR5" s="579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7275</v>
      </c>
      <c r="C6" s="351" t="str">
        <f>ปพ.5!$C$6</f>
        <v>1129701616194</v>
      </c>
      <c r="D6" s="608" t="str">
        <f>ปพ.5!$D$6</f>
        <v>เด็กชาย นนทกร  ศรมาลา</v>
      </c>
      <c r="E6" s="609"/>
      <c r="F6" s="61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7276</v>
      </c>
      <c r="C7" s="352" t="str">
        <f>ปพ.5!$C$7</f>
        <v>1103400283123</v>
      </c>
      <c r="D7" s="611" t="str">
        <f>ปพ.5!$D$7</f>
        <v>เด็กชาย ศิวรัตน์  อินทรรัตน์</v>
      </c>
      <c r="E7" s="612"/>
      <c r="F7" s="61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7279</v>
      </c>
      <c r="C8" s="352" t="str">
        <f>ปพ.5!$C$8</f>
        <v>1100704483871</v>
      </c>
      <c r="D8" s="599" t="str">
        <f>ปพ.5!$D$8</f>
        <v>เด็กหญิง ไอยดา  หุ่นงาม</v>
      </c>
      <c r="E8" s="600"/>
      <c r="F8" s="601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7286</v>
      </c>
      <c r="C9" s="352" t="str">
        <f>ปพ.5!$C$9</f>
        <v>1328900149101</v>
      </c>
      <c r="D9" s="599" t="str">
        <f>ปพ.5!$D$9</f>
        <v>เด็กหญิง โยษิตา  จันทะนา</v>
      </c>
      <c r="E9" s="600"/>
      <c r="F9" s="601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7305</v>
      </c>
      <c r="C10" s="352" t="str">
        <f>ปพ.5!$C$10</f>
        <v>1279900524264</v>
      </c>
      <c r="D10" s="599" t="str">
        <f>ปพ.5!$D$10</f>
        <v>เด็กหญิง ทัศนีย์  จินดา</v>
      </c>
      <c r="E10" s="600"/>
      <c r="F10" s="601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7333</v>
      </c>
      <c r="C11" s="352" t="str">
        <f>ปพ.5!$C$11</f>
        <v>1103200316028</v>
      </c>
      <c r="D11" s="599" t="str">
        <f>ปพ.5!$D$11</f>
        <v>เด็กหญิง สายธาร  ไทธะนุ</v>
      </c>
      <c r="E11" s="600"/>
      <c r="F11" s="601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7335</v>
      </c>
      <c r="C12" s="352" t="str">
        <f>ปพ.5!$C$12</f>
        <v>1103200324055</v>
      </c>
      <c r="D12" s="599" t="str">
        <f>ปพ.5!$D$12</f>
        <v>เด็กหญิง จิตรลดา  หมื่นสา</v>
      </c>
      <c r="E12" s="600"/>
      <c r="F12" s="601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7340</v>
      </c>
      <c r="C13" s="352" t="str">
        <f>ปพ.5!$C$13</f>
        <v>1104700277545</v>
      </c>
      <c r="D13" s="599" t="str">
        <f>ปพ.5!$D$13</f>
        <v>เด็กชาย ปวริศ  สุขณีย์</v>
      </c>
      <c r="E13" s="600"/>
      <c r="F13" s="601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7344</v>
      </c>
      <c r="C14" s="352" t="str">
        <f>ปพ.5!$C$14</f>
        <v>1103300321686</v>
      </c>
      <c r="D14" s="599" t="str">
        <f>ปพ.5!$D$14</f>
        <v>เด็กชาย กิตติคุณ  มณีศรี</v>
      </c>
      <c r="E14" s="600"/>
      <c r="F14" s="601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7352</v>
      </c>
      <c r="C15" s="352" t="str">
        <f>ปพ.5!$C$15</f>
        <v>1103200336924</v>
      </c>
      <c r="D15" s="599" t="str">
        <f>ปพ.5!$D$15</f>
        <v>เด็กหญิง กวินธิดา  เทิงวิเศษ</v>
      </c>
      <c r="E15" s="600"/>
      <c r="F15" s="601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7357</v>
      </c>
      <c r="C16" s="352" t="str">
        <f>ปพ.5!$C$16</f>
        <v>1100704433602</v>
      </c>
      <c r="D16" s="599" t="str">
        <f>ปพ.5!$D$16</f>
        <v>เด็กหญิง พลอยประภัส  ชิณภา</v>
      </c>
      <c r="E16" s="600"/>
      <c r="F16" s="601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7365</v>
      </c>
      <c r="C17" s="352" t="str">
        <f>ปพ.5!$C$17</f>
        <v>1100801760400</v>
      </c>
      <c r="D17" s="599" t="str">
        <f>ปพ.5!$D$17</f>
        <v>เด็กชาย ธราเทพ  โพธิ์เทียน</v>
      </c>
      <c r="E17" s="600"/>
      <c r="F17" s="601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7369</v>
      </c>
      <c r="C18" s="352" t="str">
        <f>ปพ.5!$C$18</f>
        <v>1103400308061</v>
      </c>
      <c r="D18" s="599" t="str">
        <f>ปพ.5!$D$18</f>
        <v>เด็กชาย กวิน  สุระชัย</v>
      </c>
      <c r="E18" s="600"/>
      <c r="F18" s="601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7372</v>
      </c>
      <c r="C19" s="352" t="str">
        <f>ปพ.5!$C$19</f>
        <v>1103400306085</v>
      </c>
      <c r="D19" s="599" t="str">
        <f>ปพ.5!$D$19</f>
        <v>เด็กหญิง พิชญานิน  กองรัมย์</v>
      </c>
      <c r="E19" s="600"/>
      <c r="F19" s="601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7376</v>
      </c>
      <c r="C20" s="352" t="str">
        <f>ปพ.5!$C$20</f>
        <v>1103200330535</v>
      </c>
      <c r="D20" s="599" t="str">
        <f>ปพ.5!$D$20</f>
        <v>เด็กหญิง สุพิณดา  ลำใยผล</v>
      </c>
      <c r="E20" s="600"/>
      <c r="F20" s="601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7378</v>
      </c>
      <c r="C21" s="352" t="str">
        <f>ปพ.5!$C$21</f>
        <v>1118300032301</v>
      </c>
      <c r="D21" s="599" t="str">
        <f>ปพ.5!$D$21</f>
        <v>เด็กหญิง พัชรพร  อยู่บัว</v>
      </c>
      <c r="E21" s="600"/>
      <c r="F21" s="601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7382</v>
      </c>
      <c r="C22" s="352" t="str">
        <f>ปพ.5!$C$22</f>
        <v>1100704492170</v>
      </c>
      <c r="D22" s="599" t="str">
        <f>ปพ.5!$D$22</f>
        <v>เด็กหญิง กัลยาณี  ศิริรัตน์</v>
      </c>
      <c r="E22" s="600"/>
      <c r="F22" s="601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7383</v>
      </c>
      <c r="C23" s="352" t="str">
        <f>ปพ.5!$C$23</f>
        <v>1103200333224</v>
      </c>
      <c r="D23" s="599" t="str">
        <f>ปพ.5!$D$23</f>
        <v>เด็กหญิง ธัญญาภรณ์  ศรีโอภาส</v>
      </c>
      <c r="E23" s="600"/>
      <c r="F23" s="601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7448</v>
      </c>
      <c r="C24" s="352" t="str">
        <f>ปพ.5!$C$24</f>
        <v>1100704441991</v>
      </c>
      <c r="D24" s="599" t="str">
        <f>ปพ.5!$D$24</f>
        <v>เด็กชาย ศุภรัตน์  ชัยคำดี</v>
      </c>
      <c r="E24" s="600"/>
      <c r="F24" s="601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7451</v>
      </c>
      <c r="C25" s="352" t="str">
        <f>ปพ.5!$C$25</f>
        <v>1103400310121</v>
      </c>
      <c r="D25" s="599" t="str">
        <f>ปพ.5!$D$25</f>
        <v>เด็กชาย จักรพรรณ  มุ่งดี</v>
      </c>
      <c r="E25" s="600"/>
      <c r="F25" s="601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7457</v>
      </c>
      <c r="C26" s="352" t="str">
        <f>ปพ.5!$C$26</f>
        <v>1100704468511</v>
      </c>
      <c r="D26" s="599" t="str">
        <f>ปพ.5!$D$26</f>
        <v>เด็กหญิง ปภาวรินทร์  ใหญ่รัมย์</v>
      </c>
      <c r="E26" s="600"/>
      <c r="F26" s="601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7458</v>
      </c>
      <c r="C27" s="352" t="str">
        <f>ปพ.5!$C$27</f>
        <v>1103200334433</v>
      </c>
      <c r="D27" s="599" t="str">
        <f>ปพ.5!$D$27</f>
        <v>เด็กชาย พรพิพัฒน์  สิทธิประกรณ์</v>
      </c>
      <c r="E27" s="600"/>
      <c r="F27" s="601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7460</v>
      </c>
      <c r="C28" s="352" t="str">
        <f>ปพ.5!$C$28</f>
        <v>1801301377849</v>
      </c>
      <c r="D28" s="599" t="str">
        <f>ปพ.5!$D$28</f>
        <v>เด็กชาย สิทธิกร  ใจมา</v>
      </c>
      <c r="E28" s="600"/>
      <c r="F28" s="601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7461</v>
      </c>
      <c r="C29" s="352" t="str">
        <f>ปพ.5!$C$29</f>
        <v>1103200325256</v>
      </c>
      <c r="D29" s="599" t="str">
        <f>ปพ.5!$D$29</f>
        <v>เด็กหญิง นิชิชา  หุ่นงาม</v>
      </c>
      <c r="E29" s="600"/>
      <c r="F29" s="601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7462</v>
      </c>
      <c r="C30" s="352" t="str">
        <f>ปพ.5!$C$30</f>
        <v>1769901065641</v>
      </c>
      <c r="D30" s="599" t="str">
        <f>ปพ.5!$D$30</f>
        <v>เด็กชาย นราธิป  บุษบา</v>
      </c>
      <c r="E30" s="600"/>
      <c r="F30" s="601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7465</v>
      </c>
      <c r="C31" s="352" t="str">
        <f>ปพ.5!$C$31</f>
        <v>1100704479271</v>
      </c>
      <c r="D31" s="599" t="str">
        <f>ปพ.5!$D$31</f>
        <v>เด็กหญิง ปุญญตา  บัณฑิตใจ</v>
      </c>
      <c r="E31" s="600"/>
      <c r="F31" s="601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7609</v>
      </c>
      <c r="C32" s="352" t="str">
        <f>ปพ.5!$C$32</f>
        <v>1369200090937</v>
      </c>
      <c r="D32" s="599" t="str">
        <f>ปพ.5!$D$32</f>
        <v>เด็กหญิง พรรณวดี  นานใส</v>
      </c>
      <c r="E32" s="600"/>
      <c r="F32" s="601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7629</v>
      </c>
      <c r="C33" s="352" t="str">
        <f>ปพ.5!$C$33</f>
        <v>1100704444701</v>
      </c>
      <c r="D33" s="599" t="str">
        <f>ปพ.5!$D$33</f>
        <v>เด็กหญิง กนกนิภา  พยัคฆเพศ</v>
      </c>
      <c r="E33" s="600"/>
      <c r="F33" s="601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7765</v>
      </c>
      <c r="C34" s="352" t="str">
        <f>ปพ.5!$C$34</f>
        <v>1408200105223</v>
      </c>
      <c r="D34" s="599" t="str">
        <f>ปพ.5!$D$34</f>
        <v>เด็กชาย ศุภเกรียติ  เถาวะนิช</v>
      </c>
      <c r="E34" s="600"/>
      <c r="F34" s="601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7790</v>
      </c>
      <c r="C35" s="352" t="str">
        <f>ปพ.5!$C$35</f>
        <v>1110301587130</v>
      </c>
      <c r="D35" s="599" t="str">
        <f>ปพ.5!$D$35</f>
        <v>เด็กชาย พุฒิพงศ์  แจ่มจันทร์</v>
      </c>
      <c r="E35" s="600"/>
      <c r="F35" s="601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7791</v>
      </c>
      <c r="C36" s="352" t="str">
        <f>ปพ.5!$C$36</f>
        <v>1669900751054</v>
      </c>
      <c r="D36" s="599" t="str">
        <f>ปพ.5!$D$36</f>
        <v>เด็กชาย ณรงค์  เพ็งสลุด</v>
      </c>
      <c r="E36" s="600"/>
      <c r="F36" s="601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7792</v>
      </c>
      <c r="C37" s="352" t="str">
        <f>ปพ.5!$C$37</f>
        <v>1110301580828</v>
      </c>
      <c r="D37" s="599" t="str">
        <f>ปพ.5!$D$37</f>
        <v>เด็กชาย คุณชาติ  สารการ</v>
      </c>
      <c r="E37" s="600"/>
      <c r="F37" s="601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7793</v>
      </c>
      <c r="C38" s="352" t="str">
        <f>ปพ.5!$C$38</f>
        <v>1100704466071</v>
      </c>
      <c r="D38" s="599" t="str">
        <f>ปพ.5!$D$38</f>
        <v>เด็กหญิง วรรณชลี  จิ๋วประชา</v>
      </c>
      <c r="E38" s="600"/>
      <c r="F38" s="601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 t="str">
        <f>ปพ.5!$C$39</f>
        <v>1103300320477</v>
      </c>
      <c r="D39" s="599" t="str">
        <f>ปพ.5!$D$39</f>
        <v>เด็กหญิง จารุวรรณ  เพชรตะกั่ว</v>
      </c>
      <c r="E39" s="600"/>
      <c r="F39" s="601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 t="str">
        <f>ปพ.5!$B$40</f>
        <v>7789</v>
      </c>
      <c r="C40" s="352" t="str">
        <f>ปพ.5!$C$40</f>
        <v>1103200290983</v>
      </c>
      <c r="D40" s="599" t="str">
        <f>ปพ.5!$D$40</f>
        <v>เด็กหญิง พิมนรินทร์  ศรีผดุง</v>
      </c>
      <c r="E40" s="600"/>
      <c r="F40" s="601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99">
        <f>ปพ.5!$D$41</f>
        <v>0</v>
      </c>
      <c r="E41" s="600"/>
      <c r="F41" s="601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99">
        <f>ปพ.5!$D$42</f>
        <v>0</v>
      </c>
      <c r="E42" s="600"/>
      <c r="F42" s="601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99">
        <f>ปพ.5!$D$43</f>
        <v>0</v>
      </c>
      <c r="E43" s="600"/>
      <c r="F43" s="601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99">
        <f>ปพ.5!$D$44</f>
        <v>0</v>
      </c>
      <c r="E44" s="600"/>
      <c r="F44" s="601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99">
        <f>ปพ.5!$D$45</f>
        <v>0</v>
      </c>
      <c r="E45" s="600"/>
      <c r="F45" s="601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99">
        <f>ปพ.5!$D$46</f>
        <v>0</v>
      </c>
      <c r="E46" s="600"/>
      <c r="F46" s="601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99">
        <f>ปพ.5!$D$47</f>
        <v>0</v>
      </c>
      <c r="E47" s="600"/>
      <c r="F47" s="601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99">
        <f>ปพ.5!$D$48</f>
        <v>0</v>
      </c>
      <c r="E48" s="600"/>
      <c r="F48" s="601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99">
        <f>ปพ.5!$D$49</f>
        <v>0</v>
      </c>
      <c r="E49" s="600"/>
      <c r="F49" s="601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99">
        <f>ปพ.5!$D$50</f>
        <v>0</v>
      </c>
      <c r="E50" s="600"/>
      <c r="F50" s="601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99">
        <f>ปพ.5!$D$51</f>
        <v>0</v>
      </c>
      <c r="E51" s="600"/>
      <c r="F51" s="601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99">
        <f>ปพ.5!$D$52</f>
        <v>0</v>
      </c>
      <c r="E52" s="600"/>
      <c r="F52" s="601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99">
        <f>ปพ.5!$D$53</f>
        <v>0</v>
      </c>
      <c r="E53" s="600"/>
      <c r="F53" s="601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99">
        <f>ปพ.5!$D$54</f>
        <v>0</v>
      </c>
      <c r="E54" s="600"/>
      <c r="F54" s="601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2">
        <f>ปพ.5!$D$55</f>
        <v>0</v>
      </c>
      <c r="E55" s="603"/>
      <c r="F55" s="604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8" t="str">
        <f>DATA!B3</f>
        <v>โรงเรียนมูลนิธิวัดปากบ่อ  เขตสวนหลวง  กรุงเทพมหานคร</v>
      </c>
      <c r="B1" s="628"/>
      <c r="C1" s="628"/>
      <c r="D1" s="628"/>
      <c r="E1" s="628"/>
      <c r="F1" s="628"/>
      <c r="G1" s="628"/>
      <c r="H1" s="628"/>
    </row>
    <row r="2" spans="1:8">
      <c r="A2" s="629" t="str">
        <f>DATA!B4</f>
        <v>สำนักงานเขตพื้นที่การศึกษาประถมศึกษา กรุงเทพมหานคร</v>
      </c>
      <c r="B2" s="629"/>
      <c r="C2" s="629"/>
      <c r="D2" s="629"/>
      <c r="E2" s="629"/>
      <c r="F2" s="629"/>
      <c r="G2" s="629"/>
      <c r="H2" s="629"/>
    </row>
    <row r="3" spans="1:8" ht="24" customHeight="1">
      <c r="A3" s="629" t="str">
        <f>DATA!A2&amp;"   "&amp;DATA!B9&amp;"   "&amp;DATA!B8&amp;"    "&amp;DATA!B5</f>
        <v>แบบบันทึกผลการเรียนประจำรายวิชา   ศิลปะ   รหัสวิชา ศ12101    ปีการศึกษา 2563</v>
      </c>
      <c r="B3" s="629"/>
      <c r="C3" s="629"/>
      <c r="D3" s="629"/>
      <c r="E3" s="629"/>
      <c r="F3" s="629"/>
      <c r="G3" s="629"/>
      <c r="H3" s="629"/>
    </row>
    <row r="4" spans="1:8" ht="24" customHeight="1">
      <c r="A4" s="630" t="str">
        <f>DATA!B6</f>
        <v>ประถมศึกษาปีที่ ๒/๑</v>
      </c>
      <c r="B4" s="630"/>
      <c r="C4" s="630"/>
      <c r="D4" s="630"/>
      <c r="E4" s="627" t="str">
        <f>"ครูผู้สอน "&amp;DATA!B10</f>
        <v xml:space="preserve">ครูผู้สอน </v>
      </c>
      <c r="F4" s="627"/>
      <c r="G4" s="627"/>
      <c r="H4" s="627"/>
    </row>
    <row r="5" spans="1:8" ht="14.25" customHeight="1">
      <c r="A5" s="631" t="s">
        <v>2</v>
      </c>
      <c r="B5" s="633" t="s">
        <v>3</v>
      </c>
      <c r="C5" s="635" t="s">
        <v>4</v>
      </c>
      <c r="D5" s="635" t="s">
        <v>5</v>
      </c>
      <c r="E5" s="626" t="s">
        <v>17</v>
      </c>
      <c r="F5" s="626" t="s">
        <v>17</v>
      </c>
      <c r="G5" s="626" t="s">
        <v>22</v>
      </c>
      <c r="H5" s="626" t="s">
        <v>93</v>
      </c>
    </row>
    <row r="6" spans="1:8" ht="14.25" customHeight="1">
      <c r="A6" s="632"/>
      <c r="B6" s="634"/>
      <c r="C6" s="636"/>
      <c r="D6" s="636"/>
      <c r="E6" s="626"/>
      <c r="F6" s="626"/>
      <c r="G6" s="626"/>
      <c r="H6" s="626"/>
    </row>
    <row r="7" spans="1:8" ht="14.25" customHeight="1">
      <c r="A7" s="632"/>
      <c r="B7" s="634"/>
      <c r="C7" s="636"/>
      <c r="D7" s="636"/>
      <c r="E7" s="637" t="s">
        <v>84</v>
      </c>
      <c r="F7" s="637" t="s">
        <v>85</v>
      </c>
      <c r="G7" s="626" t="s">
        <v>17</v>
      </c>
      <c r="H7" s="626"/>
    </row>
    <row r="8" spans="1:8" ht="14.25" customHeight="1">
      <c r="A8" s="632"/>
      <c r="B8" s="634"/>
      <c r="C8" s="636"/>
      <c r="D8" s="636"/>
      <c r="E8" s="637"/>
      <c r="F8" s="637"/>
      <c r="G8" s="626"/>
      <c r="H8" s="626"/>
    </row>
    <row r="9" spans="1:8" ht="19.5" customHeight="1">
      <c r="A9" s="336">
        <f>IF(ISBLANK(ปพ.5!A6)," ",ปพ.5!A6)</f>
        <v>1</v>
      </c>
      <c r="B9" s="120" t="str">
        <f>IF(ISBLANK(ปพ.5!B6)," ",ปพ.5!B6)</f>
        <v>7275</v>
      </c>
      <c r="C9" s="120" t="str">
        <f>IF(ISBLANK(ปพ.5!C6)," ",ปพ.5!C6)</f>
        <v>1129701616194</v>
      </c>
      <c r="D9" s="121" t="str">
        <f>IF(ISBLANK(ปพ.5!D6)," ",ปพ.5!D6)</f>
        <v>เด็กชาย นนทกร  ศรมาลา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7276</v>
      </c>
      <c r="C10" s="124" t="s">
        <v>23</v>
      </c>
      <c r="D10" s="121" t="str">
        <f>IF(ISBLANK(ปพ.5!D7)," ",ปพ.5!D7)</f>
        <v>เด็กชาย ศิวรัตน์  อินทรรัตน์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7279</v>
      </c>
      <c r="C11" s="124" t="s">
        <v>24</v>
      </c>
      <c r="D11" s="121" t="str">
        <f>IF(ISBLANK(ปพ.5!D8)," ",ปพ.5!D8)</f>
        <v>เด็กหญิง ไอยดา  หุ่นงาม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7286</v>
      </c>
      <c r="C12" s="125" t="s">
        <v>25</v>
      </c>
      <c r="D12" s="121" t="str">
        <f>IF(ISBLANK(ปพ.5!D9)," ",ปพ.5!D9)</f>
        <v>เด็กหญิง โยษิตา  จันทะนา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7305</v>
      </c>
      <c r="C13" s="125" t="s">
        <v>26</v>
      </c>
      <c r="D13" s="121" t="str">
        <f>IF(ISBLANK(ปพ.5!D10)," ",ปพ.5!D10)</f>
        <v>เด็กหญิง ทัศนีย์  จินดา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7333</v>
      </c>
      <c r="C14" s="124" t="s">
        <v>27</v>
      </c>
      <c r="D14" s="121" t="str">
        <f>IF(ISBLANK(ปพ.5!D11)," ",ปพ.5!D11)</f>
        <v>เด็กหญิง สายธาร  ไทธะนุ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7335</v>
      </c>
      <c r="C15" s="124" t="s">
        <v>28</v>
      </c>
      <c r="D15" s="121" t="str">
        <f>IF(ISBLANK(ปพ.5!D12)," ",ปพ.5!D12)</f>
        <v>เด็กหญิง จิตรลดา  หมื่นสา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7340</v>
      </c>
      <c r="C16" s="124" t="s">
        <v>29</v>
      </c>
      <c r="D16" s="121" t="str">
        <f>IF(ISBLANK(ปพ.5!D13)," ",ปพ.5!D13)</f>
        <v>เด็กชาย ปวริศ  สุขณีย์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7344</v>
      </c>
      <c r="C17" s="124" t="s">
        <v>30</v>
      </c>
      <c r="D17" s="121" t="str">
        <f>IF(ISBLANK(ปพ.5!D14)," ",ปพ.5!D14)</f>
        <v>เด็กชาย กิตติคุณ  มณีศรี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7352</v>
      </c>
      <c r="C18" s="124" t="s">
        <v>31</v>
      </c>
      <c r="D18" s="121" t="str">
        <f>IF(ISBLANK(ปพ.5!D15)," ",ปพ.5!D15)</f>
        <v>เด็กหญิง กวินธิดา  เทิงวิเศษ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7357</v>
      </c>
      <c r="C19" s="124" t="s">
        <v>32</v>
      </c>
      <c r="D19" s="121" t="str">
        <f>IF(ISBLANK(ปพ.5!D16)," ",ปพ.5!D16)</f>
        <v>เด็กหญิง พลอยประภัส  ชิณภา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7365</v>
      </c>
      <c r="C20" s="126">
        <v>1579900971314</v>
      </c>
      <c r="D20" s="121" t="str">
        <f>IF(ISBLANK(ปพ.5!D17)," ",ปพ.5!D17)</f>
        <v>เด็กชาย ธราเทพ  โพธิ์เทียน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7369</v>
      </c>
      <c r="C21" s="127">
        <v>1579900976715</v>
      </c>
      <c r="D21" s="121" t="str">
        <f>IF(ISBLANK(ปพ.5!D18)," ",ปพ.5!D18)</f>
        <v>เด็กชาย กวิน  สุระชัย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7372</v>
      </c>
      <c r="C22" s="127">
        <v>1579900998409</v>
      </c>
      <c r="D22" s="121" t="str">
        <f>IF(ISBLANK(ปพ.5!D19)," ",ปพ.5!D19)</f>
        <v>เด็กหญิง พิชญานิน  กองรัมย์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7376</v>
      </c>
      <c r="C23" s="127">
        <v>1103703473531</v>
      </c>
      <c r="D23" s="121" t="str">
        <f>IF(ISBLANK(ปพ.5!D20)," ",ปพ.5!D20)</f>
        <v>เด็กหญิง สุพิณดา  ลำใยผล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7378</v>
      </c>
      <c r="C24" s="128">
        <v>1579900993822</v>
      </c>
      <c r="D24" s="121" t="str">
        <f>IF(ISBLANK(ปพ.5!D21)," ",ปพ.5!D21)</f>
        <v>เด็กหญิง พัชรพร  อยู่บัว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7382</v>
      </c>
      <c r="C25" s="124" t="s">
        <v>33</v>
      </c>
      <c r="D25" s="121" t="str">
        <f>IF(ISBLANK(ปพ.5!D22)," ",ปพ.5!D22)</f>
        <v>เด็กหญิง กัลยาณี  ศิริรัตน์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7383</v>
      </c>
      <c r="C26" s="124" t="s">
        <v>34</v>
      </c>
      <c r="D26" s="121" t="str">
        <f>IF(ISBLANK(ปพ.5!D23)," ",ปพ.5!D23)</f>
        <v>เด็กหญิง ธัญญาภรณ์  ศรีโอภาส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7448</v>
      </c>
      <c r="C27" s="124" t="s">
        <v>35</v>
      </c>
      <c r="D27" s="121" t="str">
        <f>IF(ISBLANK(ปพ.5!D24)," ",ปพ.5!D24)</f>
        <v>เด็กชาย ศุภรัตน์  ชัยคำดี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7451</v>
      </c>
      <c r="C28" s="124" t="s">
        <v>36</v>
      </c>
      <c r="D28" s="121" t="str">
        <f>IF(ISBLANK(ปพ.5!D25)," ",ปพ.5!D25)</f>
        <v>เด็กชาย จักรพรรณ  มุ่งดี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7457</v>
      </c>
      <c r="C29" s="124" t="s">
        <v>37</v>
      </c>
      <c r="D29" s="121" t="str">
        <f>IF(ISBLANK(ปพ.5!D26)," ",ปพ.5!D26)</f>
        <v>เด็กหญิง ปภาวรินทร์  ใหญ่รัมย์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7458</v>
      </c>
      <c r="C30" s="124" t="s">
        <v>38</v>
      </c>
      <c r="D30" s="121" t="str">
        <f>IF(ISBLANK(ปพ.5!D27)," ",ปพ.5!D27)</f>
        <v>เด็กชาย พรพิพัฒน์  สิทธิประกรณ์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7460</v>
      </c>
      <c r="C31" s="124" t="s">
        <v>39</v>
      </c>
      <c r="D31" s="121" t="str">
        <f>IF(ISBLANK(ปพ.5!D28)," ",ปพ.5!D28)</f>
        <v>เด็กชาย สิทธิกร  ใจมา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7461</v>
      </c>
      <c r="C32" s="124" t="s">
        <v>40</v>
      </c>
      <c r="D32" s="121" t="str">
        <f>IF(ISBLANK(ปพ.5!D29)," ",ปพ.5!D29)</f>
        <v>เด็กหญิง นิชิชา  หุ่นงาม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7462</v>
      </c>
      <c r="C33" s="124" t="s">
        <v>41</v>
      </c>
      <c r="D33" s="121" t="str">
        <f>IF(ISBLANK(ปพ.5!D30)," ",ปพ.5!D30)</f>
        <v>เด็กชาย นราธิป  บุษบา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7465</v>
      </c>
      <c r="C34" s="124" t="s">
        <v>42</v>
      </c>
      <c r="D34" s="121" t="str">
        <f>IF(ISBLANK(ปพ.5!D31)," ",ปพ.5!D31)</f>
        <v>เด็กหญิง ปุญญตา  บัณฑิตใจ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7609</v>
      </c>
      <c r="C35" s="124" t="s">
        <v>43</v>
      </c>
      <c r="D35" s="121" t="str">
        <f>IF(ISBLANK(ปพ.5!D32)," ",ปพ.5!D32)</f>
        <v>เด็กหญิง พรรณวดี  นานใส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7629</v>
      </c>
      <c r="C36" s="124" t="s">
        <v>44</v>
      </c>
      <c r="D36" s="121" t="str">
        <f>IF(ISBLANK(ปพ.5!D33)," ",ปพ.5!D33)</f>
        <v>เด็กหญิง กนกนิภา  พยัคฆเพศ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7765</v>
      </c>
      <c r="C37" s="124" t="s">
        <v>45</v>
      </c>
      <c r="D37" s="121" t="str">
        <f>IF(ISBLANK(ปพ.5!D34)," ",ปพ.5!D34)</f>
        <v>เด็กชาย ศุภเกรียติ  เถาวะนิช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7790</v>
      </c>
      <c r="C38" s="126">
        <v>1579900004665</v>
      </c>
      <c r="D38" s="121" t="str">
        <f>IF(ISBLANK(ปพ.5!D35)," ",ปพ.5!D35)</f>
        <v>เด็กชาย พุฒิพงศ์  แจ่มจันทร์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7791</v>
      </c>
      <c r="C39" s="126" t="s">
        <v>46</v>
      </c>
      <c r="D39" s="121" t="str">
        <f>IF(ISBLANK(ปพ.5!D36)," ",ปพ.5!D36)</f>
        <v>เด็กชาย ณรงค์  เพ็งสลุด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7792</v>
      </c>
      <c r="C40" s="129"/>
      <c r="D40" s="121" t="str">
        <f>IF(ISBLANK(ปพ.5!D37)," ",ปพ.5!D37)</f>
        <v>เด็กชาย คุณชาติ  สารการ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7793</v>
      </c>
      <c r="C41" s="120"/>
      <c r="D41" s="121" t="str">
        <f>IF(ISBLANK(ปพ.5!D38)," ",ปพ.5!D38)</f>
        <v>เด็กหญิง วรรณชลี  จิ๋วประชา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>เด็กหญิง จารุวรรณ  เพชรตะกั่ว</v>
      </c>
      <c r="E42" s="122" t="e">
        <f>ปพ.5!AI39</f>
        <v>#DIV/0!</v>
      </c>
      <c r="F42" s="122" t="str">
        <f>ปพ.5!AJ39</f>
        <v xml:space="preserve"> </v>
      </c>
      <c r="G42" s="122" t="e">
        <f>ปพ.5!AK39</f>
        <v>#DIV/0!</v>
      </c>
      <c r="H42" s="123" t="e">
        <f>ปพ.5!AL39</f>
        <v>#DIV/0!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>7789</v>
      </c>
      <c r="C43" s="120"/>
      <c r="D43" s="121" t="str">
        <f>IF(ISBLANK(ปพ.5!D40)," ",ปพ.5!D40)</f>
        <v>เด็กหญิง พิมนรินทร์  ศรีผดุง</v>
      </c>
      <c r="E43" s="122" t="e">
        <f>ปพ.5!AI40</f>
        <v>#DIV/0!</v>
      </c>
      <c r="F43" s="122" t="str">
        <f>ปพ.5!AJ40</f>
        <v xml:space="preserve"> </v>
      </c>
      <c r="G43" s="122" t="e">
        <f>ปพ.5!AK40</f>
        <v>#DIV/0!</v>
      </c>
      <c r="H43" s="123" t="e">
        <f>ปพ.5!AL40</f>
        <v>#DIV/0!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50" t="s">
        <v>50</v>
      </c>
      <c r="B1" s="650"/>
      <c r="C1" s="650"/>
      <c r="D1" s="650"/>
      <c r="E1" s="650"/>
      <c r="F1" s="650"/>
      <c r="G1" s="650"/>
      <c r="H1" s="650"/>
      <c r="I1" s="2"/>
      <c r="J1" s="27"/>
      <c r="K1" s="27"/>
      <c r="L1" s="27"/>
      <c r="M1" s="27"/>
    </row>
    <row r="2" spans="1:16" ht="25.5" customHeight="1">
      <c r="A2" s="647" t="str">
        <f>DATA!B6</f>
        <v>ประถมศึกษาปีที่ ๒/๑</v>
      </c>
      <c r="B2" s="647"/>
      <c r="C2" s="647"/>
      <c r="D2" s="647"/>
      <c r="E2" s="647"/>
      <c r="F2" s="647"/>
      <c r="G2" s="647"/>
      <c r="H2" s="647"/>
      <c r="I2" s="29"/>
      <c r="J2" s="27"/>
      <c r="K2" s="27"/>
      <c r="L2" s="27"/>
      <c r="M2" s="27"/>
    </row>
    <row r="3" spans="1:16" ht="25.5" customHeight="1">
      <c r="A3" s="647" t="str">
        <f>DATA!B8&amp;"  วิชา"&amp;DATA!B9&amp;"   ครูผู้สอน"&amp;DATA!B10</f>
        <v>รหัสวิชา ศ12101  วิชาศิลปะ   ครูผู้สอน</v>
      </c>
      <c r="B3" s="647"/>
      <c r="C3" s="647"/>
      <c r="D3" s="647"/>
      <c r="E3" s="647"/>
      <c r="F3" s="647"/>
      <c r="G3" s="647"/>
      <c r="H3" s="647"/>
      <c r="I3" s="29"/>
      <c r="J3" s="27"/>
      <c r="K3" s="27"/>
      <c r="L3" s="27"/>
      <c r="M3" s="27"/>
    </row>
    <row r="4" spans="1:16" ht="39.75" customHeight="1" thickBot="1">
      <c r="A4" s="651" t="s">
        <v>113</v>
      </c>
      <c r="B4" s="651"/>
      <c r="C4" s="651"/>
      <c r="D4" s="651"/>
      <c r="E4" s="651"/>
      <c r="F4" s="651"/>
      <c r="G4" s="651"/>
      <c r="H4" s="651"/>
      <c r="I4" s="29"/>
      <c r="J4" s="27"/>
      <c r="K4" s="27"/>
      <c r="L4" s="27"/>
      <c r="M4" s="27"/>
    </row>
    <row r="5" spans="1:16" ht="24" thickBot="1">
      <c r="A5" s="652" t="s">
        <v>74</v>
      </c>
      <c r="B5" s="653"/>
      <c r="C5" s="653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54" t="s">
        <v>99</v>
      </c>
      <c r="B17" s="655"/>
      <c r="C17" s="655"/>
      <c r="D17" s="656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38" t="s">
        <v>95</v>
      </c>
      <c r="B18" s="639"/>
      <c r="C18" s="640"/>
      <c r="D18" s="64">
        <v>97.560975609756099</v>
      </c>
    </row>
    <row r="19" spans="1:13" ht="23.25">
      <c r="A19" s="638" t="s">
        <v>98</v>
      </c>
      <c r="B19" s="639"/>
      <c r="C19" s="640"/>
      <c r="D19" s="64">
        <v>2.4390243902439011</v>
      </c>
      <c r="F19" s="648" t="s">
        <v>100</v>
      </c>
      <c r="G19" s="649"/>
      <c r="H19" s="62">
        <f>COUNTA(ปพ.5!D6:D55)</f>
        <v>35</v>
      </c>
      <c r="I19" s="52" t="s">
        <v>103</v>
      </c>
    </row>
    <row r="20" spans="1:13" ht="23.25">
      <c r="A20" s="638" t="s">
        <v>96</v>
      </c>
      <c r="B20" s="639"/>
      <c r="C20" s="640"/>
      <c r="D20" s="65">
        <v>67.378048780487802</v>
      </c>
      <c r="F20" s="641" t="s">
        <v>101</v>
      </c>
      <c r="G20" s="642"/>
      <c r="H20" s="324">
        <v>0</v>
      </c>
      <c r="I20" s="52" t="s">
        <v>103</v>
      </c>
    </row>
    <row r="21" spans="1:13" ht="24" thickBot="1">
      <c r="A21" s="643" t="s">
        <v>97</v>
      </c>
      <c r="B21" s="644"/>
      <c r="C21" s="644"/>
      <c r="D21" s="66">
        <v>2.6951219512195101</v>
      </c>
      <c r="F21" s="645" t="s">
        <v>102</v>
      </c>
      <c r="G21" s="646"/>
      <c r="H21" s="63">
        <f>H19-H20</f>
        <v>35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7" t="s">
        <v>159</v>
      </c>
      <c r="C2" s="657"/>
      <c r="D2" s="657"/>
      <c r="E2" s="657"/>
      <c r="F2" s="657"/>
      <c r="G2" s="657"/>
      <c r="H2" s="657"/>
      <c r="I2" s="657"/>
      <c r="J2" s="657"/>
      <c r="K2" s="657"/>
      <c r="L2" s="657"/>
      <c r="M2" s="657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2020-08-20T05:29:46Z</dcterms:modified>
</cp:coreProperties>
</file>