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<sst xmlns="http://schemas.openxmlformats.org/spreadsheetml/2006/main" count="866" uniqueCount="461">
  <si>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</si>
  <si>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</si>
  <si>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</si>
  <si>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</si>
  <si>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</si>
  <si>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</si>
  <si>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</si>
  <si>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</si>
  <si>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</si>
  <si>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</si>
  <si>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</si>
  <si>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</si>
  <si>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</si>
  <si>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</si>
  <si>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</si>
  <si>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</si>
  <si>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</si>
  <si>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</si>
  <si>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</si>
  <si>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</si>
  <si>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</si>
  <si>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</si>
  <si>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</si>
  <si>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</si>
  <si>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</si>
  <si>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</si>
  <si>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</si>
  <si>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</si>
  <si>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</si>
  <si>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</si>
  <si>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</si>
  <si>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</si>
  <si>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</si>
  <si>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</si>
  <si>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</si>
  <si>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</si>
  <si>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</si>
  <si>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</si>
  <si>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</si>
  <si>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</si>
  <si>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</si>
  <si>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</si>
  <si>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</si>
  <si>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</si>
  <si>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</si>
  <si>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</si>
  <si>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</si>
  <si>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</si>
  <si>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</si>
  <si>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</si>
  <si>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</si>
  <si>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</si>
  <si>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</si>
  <si>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</si>
  <si>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</si>
  <si>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</si>
  <si>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</si>
  <si>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</si>
  <si>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</si>
  <si>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</si>
  <si>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</si>
  <si>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</si>
  <si>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</si>
  <si>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</si>
  <si>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</si>
  <si>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</si>
  <si>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</si>
  <si>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</si>
  <si>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</si>
  <si>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</si>
  <si>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</si>
  <si>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</si>
  <si>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</si>
  <si>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</si>
  <si>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</si>
  <si>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</si>
  <si>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</si>
  <si>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</si>
  <si>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</si>
  <si>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</si>
  <si>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</si>
  <si>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</si>
  <si>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</si>
  <si>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</si>
  <si>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</si>
  <si>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</si>
  <si>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</si>
  <si>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</si>
  <si>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</si>
  <si>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</si>
  <si>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</si>
  <si>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</si>
  <si>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</si>
  <si>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</si>
  <si>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</si>
  <si>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</si>
  <si>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</si>
  <si>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</si>
  <si>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</si>
  <si>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</si>
  <si>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</si>
  <si>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</si>
  <si>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</si>
  <si>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</si>
  <si>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</si>
  <si>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</si>
  <si>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</si>
  <si>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</si>
  <si>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</si>
  <si>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</si>
  <si>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</si>
  <si>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</si>
  <si>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</si>
  <si>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</si>
  <si>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</si>
  <si>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</si>
  <si>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</si>
  <si>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</si>
  <si>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</si>
  <si>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</si>
  <si>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</si>
  <si>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</si>
  <si>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</si>
  <si>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</si>
  <si>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</si>
  <si>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</si>
  <si>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</si>
  <si>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</si>
  <si>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</si>
  <si>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</si>
  <si>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</si>
  <si>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</si>
  <si>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</si>
  <si>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</si>
  <si>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</si>
  <si>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</si>
  <si>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</si>
  <si>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</si>
  <si>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</si>
  <si>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</si>
  <si>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</si>
  <si>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</si>
  <si>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</si>
  <si>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</si>
  <si>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</si>
  <si>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</si>
  <si>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</si>
  <si>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</si>
  <si>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</si>
  <si>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</si>
  <si>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</si>
  <si>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</si>
  <si>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</si>
  <si>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</si>
  <si>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</si>
  <si>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</si>
  <si>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</si>
  <si>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</si>
  <si>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</si>
  <si>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</si>
  <si>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</si>
  <si>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</si>
  <si>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</si>
  <si>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</si>
  <si>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</si>
  <si>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</si>
  <si>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</si>
  <si>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</si>
  <si>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</si>
  <si>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</si>
  <si>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</si>
  <si>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</si>
  <si>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</si>
  <si>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</si>
  <si>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</si>
  <si>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</si>
  <si>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</si>
  <si>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</si>
  <si>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</si>
  <si>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</si>
  <si>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</si>
  <si>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</si>
  <si>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</si>
  <si>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</si>
  <si>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</si>
  <si>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</si>
  <si>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</si>
  <si>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</si>
  <si>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</si>
  <si>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</si>
  <si>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</si>
  <si>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</si>
  <si>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</si>
  <si>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</si>
  <si>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</si>
  <si>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</si>
  <si>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</si>
  <si>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</si>
  <si>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</si>
  <si>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</si>
  <si>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</si>
  <si>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</si>
  <si>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</si>
  <si>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</si>
  <si>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</si>
  <si>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</si>
  <si>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</si>
  <si>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</si>
  <si>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</si>
  <si>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</si>
  <si>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</si>
  <si>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</si>
  <si>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</si>
  <si>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</si>
  <si>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</si>
  <si>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</si>
  <si>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</si>
  <si>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</si>
  <si>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</si>
  <si>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</si>
  <si>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</si>
  <si>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</si>
  <si>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</si>
  <si>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</si>
  <si>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</si>
  <si>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</si>
  <si>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</si>
  <si>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</si>
  <si>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</si>
  <si>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</si>
  <si>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</si>
  <si>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</si>
  <si>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</si>
  <si>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</si>
  <si>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</si>
  <si>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</si>
  <si>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</si>
  <si>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</si>
  <si>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</si>
  <si>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</si>
  <si>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</si>
  <si>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</si>
  <si>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</si>
  <si>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</si>
  <si>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</si>
  <si>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</si>
  <si>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</si>
  <si>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</si>
  <si>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</si>
  <si>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</si>
  <si>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</si>
  <si>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</si>
  <si>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</si>
  <si>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</si>
  <si>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</si>
  <si>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</si>
  <si>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</si>
  <si>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</si>
  <si>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</si>
  <si>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</si>
  <si>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</si>
  <si>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</si>
  <si>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</si>
  <si>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</si>
  <si>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</si>
  <si>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</si>
  <si>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</si>
  <si>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</si>
  <si>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</si>
  <si>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</si>
  <si>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</si>
  <si>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</si>
  <si>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</si>
  <si>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</si>
  <si>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</si>
  <si>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</si>
  <si>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</si>
  <si>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</si>
  <si>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</si>
  <si>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</si>
  <si>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</si>
  <si>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</si>
  <si>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</si>
  <si>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</si>
  <si>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</si>
  <si>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</si>
  <si>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</si>
  <si>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</si>
  <si>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</si>
  <si>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</si>
  <si>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</si>
  <si>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</si>
  <si>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</si>
  <si>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</si>
  <si>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</si>
  <si>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</si>
  <si>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</si>
  <si>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</si>
  <si>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</si>
  <si>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</si>
  <si>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</si>
  <si>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</si>
  <si>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</si>
  <si>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</si>
  <si>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</si>
  <si>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</si>
  <si>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</si>
  <si>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</si>
  <si>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</si>
  <si>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</si>
  <si>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</si>
  <si>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</si>
  <si>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</si>
  <si>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</si>
  <si>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</si>
  <si>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</si>
  <si>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</si>
  <si>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</si>
  <si>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</si>
  <si>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</si>
  <si>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</si>
  <si>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</si>
  <si>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</si>
  <si>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</si>
  <si>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</si>
  <si>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</si>
  <si>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</si>
  <si>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</si>
  <si>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</si>
  <si>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</si>
  <si>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</si>
  <si>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</si>
  <si>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</si>
  <si>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</si>
  <si>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</si>
  <si>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</si>
  <si>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</si>
  <si>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</si>
  <si>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</si>
  <si>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</si>
  <si>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</si>
  <si>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</si>
  <si>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</si>
  <si>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</si>
  <si>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</si>
  <si>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</si>
  <si>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</si>
  <si>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</si>
  <si>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</si>
  <si>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</si>
  <si>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</si>
  <si>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</si>
  <si>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</si>
  <si>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</si>
  <si>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</si>
  <si>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</si>
  <si>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</si>
  <si>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</si>
  <si>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</si>
  <si>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</si>
  <si>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</si>
  <si>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นางสาวสุณี   ละอองทอง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</si>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</sst>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7" t="s">
        <v>219</v>
      </c>
      <c r="H2" s="417"/>
      <c r="I2" s="417"/>
      <c r="J2" s="417"/>
      <c r="K2" s="417"/>
      <c r="L2" s="417"/>
      <c r="M2" s="417"/>
      <c r="N2" s="417"/>
      <c r="O2" s="417"/>
      <c r="P2" s="417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8" t="s">
        <v>229</v>
      </c>
      <c r="K6" s="419"/>
      <c r="L6" s="419"/>
      <c r="M6" s="419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19"/>
      <c r="K7" s="419"/>
      <c r="L7" s="419"/>
      <c r="M7" s="419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7" t="s">
        <v>213</v>
      </c>
      <c r="B1" s="427"/>
    </row>
    <row r="2" spans="1:17">
      <c r="A2" s="428" t="s">
        <v>65</v>
      </c>
      <c r="B2" s="428"/>
      <c r="D2" s="429" t="s">
        <v>106</v>
      </c>
      <c r="E2" s="430"/>
      <c r="F2" s="430"/>
      <c r="G2" s="430"/>
      <c r="H2" s="430"/>
      <c r="I2" s="430"/>
      <c r="J2" s="431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2" t="s">
        <v>110</v>
      </c>
      <c r="F3" s="432"/>
      <c r="G3" s="432"/>
      <c r="H3" s="432"/>
      <c r="I3" s="432"/>
      <c r="J3" s="433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2" t="s">
        <v>111</v>
      </c>
      <c r="F4" s="432"/>
      <c r="G4" s="432"/>
      <c r="H4" s="432"/>
      <c r="I4" s="432"/>
      <c r="J4" s="433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2" t="s">
        <v>216</v>
      </c>
      <c r="F5" s="432"/>
      <c r="G5" s="432"/>
      <c r="H5" s="432"/>
      <c r="I5" s="432"/>
      <c r="J5" s="433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0"/>
      <c r="F10" s="421"/>
      <c r="G10" s="421"/>
      <c r="H10" s="421"/>
      <c r="I10" s="421"/>
      <c r="J10" s="422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3"/>
      <c r="F11" s="423"/>
      <c r="G11" s="423"/>
      <c r="H11" s="423"/>
      <c r="I11" s="423"/>
      <c r="J11" s="424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361</v>
      </c>
      <c r="D12" s="334"/>
      <c r="E12" s="423"/>
      <c r="F12" s="423"/>
      <c r="G12" s="423"/>
      <c r="H12" s="423"/>
      <c r="I12" s="423"/>
      <c r="J12" s="424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5"/>
      <c r="F13" s="425"/>
      <c r="G13" s="425"/>
      <c r="H13" s="425"/>
      <c r="I13" s="425"/>
      <c r="J13" s="426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5" t="s">
        <v>47</v>
      </c>
      <c r="O3" s="435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7" t="str">
        <f>DATA!B3</f>
        <v>โรงเรียนมูลนิธิวัดปากบ่อ  เขตสวนหลวง  กรุงเทพมหานคร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T9" s="434" t="s">
        <v>223</v>
      </c>
      <c r="U9" s="434"/>
      <c r="V9" s="434"/>
      <c r="W9" s="434"/>
      <c r="X9" s="434"/>
    </row>
    <row r="10" spans="1:24" ht="29.25" customHeight="1">
      <c r="A10" s="437" t="str">
        <f>DATA!B4</f>
        <v>สำนักงานเขตพื้นที่การศึกษาประถมศึกษา กรุงเทพมหานคร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24" ht="22.5" customHeight="1">
      <c r="A11" s="438" t="s">
        <v>65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</row>
    <row r="12" spans="1:24" ht="24.75" customHeight="1">
      <c r="A12" s="438" t="str">
        <f>"กลุ่มสาระการเรียนรู้"&amp;DATA!B7</f>
        <v>กลุ่มสาระการเรียนรู้ภาษาอังกฤษ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</row>
    <row r="13" spans="1:24" ht="20.25" customHeight="1">
      <c r="A13" s="436" t="str">
        <f>DATA!B5</f>
        <v>ปีการศึกษา 2563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6" t="str">
        <f>DATA!B6</f>
        <v>ประถมศึกษาปีที่ ๑/๓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</row>
    <row r="16" spans="1:24" ht="21.75" customHeight="1">
      <c r="A16" s="438" t="str">
        <f>DATA!B8&amp;"   วิชา"&amp;DATA!B9</f>
        <v>รหัสวิชา อ11101   วิชาภาษาอังกฤษ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4">
        <f>DATA!B10</f>
        <v>0</v>
      </c>
      <c r="I18" s="454"/>
      <c r="J18" s="454"/>
      <c r="K18" s="454"/>
      <c r="L18" s="454"/>
      <c r="M18" s="454"/>
      <c r="N18" s="454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4">
        <f>DATA!B11</f>
        <v>0</v>
      </c>
      <c r="I19" s="454"/>
      <c r="J19" s="454"/>
      <c r="K19" s="454"/>
      <c r="L19" s="454"/>
      <c r="M19" s="454"/>
      <c r="N19" s="454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4" t="str">
        <f>DATA!B12</f>
        <v>นางสาวสุณี   ละอองทอง</v>
      </c>
      <c r="I20" s="454"/>
      <c r="J20" s="454"/>
      <c r="K20" s="454"/>
      <c r="L20" s="454"/>
      <c r="M20" s="454"/>
      <c r="N20" s="454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4">
        <f>DATA!B13</f>
        <v>0</v>
      </c>
      <c r="I21" s="454"/>
      <c r="J21" s="454"/>
      <c r="K21" s="454"/>
      <c r="L21" s="454"/>
      <c r="M21" s="454"/>
      <c r="N21" s="454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39" t="s">
        <v>50</v>
      </c>
      <c r="B23" s="439"/>
      <c r="C23" s="439"/>
      <c r="D23" s="439"/>
      <c r="E23" s="440"/>
      <c r="F23" s="440"/>
      <c r="G23" s="440"/>
      <c r="H23" s="440"/>
      <c r="I23" s="440"/>
      <c r="J23" s="440"/>
      <c r="K23" s="440"/>
      <c r="L23" s="440"/>
      <c r="M23" s="439"/>
      <c r="N23" s="439"/>
      <c r="O23" s="439"/>
      <c r="P23" s="439"/>
    </row>
    <row r="24" spans="1:18" ht="19.5" customHeight="1">
      <c r="A24" s="441" t="s">
        <v>51</v>
      </c>
      <c r="B24" s="442"/>
      <c r="C24" s="442"/>
      <c r="D24" s="443"/>
      <c r="E24" s="444" t="s">
        <v>52</v>
      </c>
      <c r="F24" s="445"/>
      <c r="G24" s="445"/>
      <c r="H24" s="445"/>
      <c r="I24" s="445"/>
      <c r="J24" s="445"/>
      <c r="K24" s="445"/>
      <c r="L24" s="446"/>
      <c r="M24" s="447" t="s">
        <v>114</v>
      </c>
      <c r="N24" s="447"/>
      <c r="O24" s="447"/>
      <c r="P24" s="448"/>
    </row>
    <row r="25" spans="1:18" ht="19.5" customHeight="1">
      <c r="A25" s="451" t="s">
        <v>53</v>
      </c>
      <c r="B25" s="452"/>
      <c r="C25" s="452"/>
      <c r="D25" s="453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49"/>
      <c r="N25" s="449"/>
      <c r="O25" s="449"/>
      <c r="P25" s="450"/>
    </row>
    <row r="26" spans="1:18" ht="18" customHeight="1" thickBot="1">
      <c r="A26" s="455">
        <f>SUM(E26:L26)</f>
        <v>0</v>
      </c>
      <c r="B26" s="456"/>
      <c r="C26" s="456"/>
      <c r="D26" s="456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7" t="e">
        <f>สรุปคะแนนA๔!G61</f>
        <v>#DIV/0!</v>
      </c>
      <c r="N26" s="457"/>
      <c r="O26" s="457"/>
      <c r="P26" s="458"/>
    </row>
    <row r="27" spans="1:18" ht="17.25" customHeight="1" thickBot="1">
      <c r="A27" s="467" t="s">
        <v>79</v>
      </c>
      <c r="B27" s="468"/>
      <c r="C27" s="468"/>
      <c r="D27" s="46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9" t="s">
        <v>54</v>
      </c>
      <c r="D29" s="460"/>
      <c r="E29" s="460"/>
      <c r="F29" s="460"/>
      <c r="G29" s="460"/>
      <c r="H29" s="460"/>
      <c r="I29" s="461" t="s">
        <v>55</v>
      </c>
      <c r="J29" s="461"/>
      <c r="K29" s="461"/>
      <c r="L29" s="461"/>
      <c r="M29" s="461"/>
      <c r="N29" s="461"/>
      <c r="O29" s="197"/>
      <c r="P29" s="196"/>
    </row>
    <row r="30" spans="1:18" ht="19.5" customHeight="1">
      <c r="A30" s="194"/>
      <c r="B30" s="194"/>
      <c r="C30" s="462" t="s">
        <v>56</v>
      </c>
      <c r="D30" s="463"/>
      <c r="E30" s="464" t="s">
        <v>57</v>
      </c>
      <c r="F30" s="463"/>
      <c r="G30" s="464" t="s">
        <v>58</v>
      </c>
      <c r="H30" s="465"/>
      <c r="I30" s="466" t="s">
        <v>56</v>
      </c>
      <c r="J30" s="466"/>
      <c r="K30" s="466" t="s">
        <v>57</v>
      </c>
      <c r="L30" s="466"/>
      <c r="M30" s="466" t="s">
        <v>58</v>
      </c>
      <c r="N30" s="466"/>
      <c r="O30" s="195"/>
      <c r="P30" s="194"/>
    </row>
    <row r="31" spans="1:18" ht="19.5" customHeight="1" thickBot="1">
      <c r="A31" s="194"/>
      <c r="B31" s="194"/>
      <c r="C31" s="472">
        <f>COUNTIF(ปพ.5!AU6:AU55,"ดีเยี่ยม")</f>
        <v>0</v>
      </c>
      <c r="D31" s="473"/>
      <c r="E31" s="474">
        <f>COUNTIF(ปพ.5!AU6:AU55,"ดี")</f>
        <v>0</v>
      </c>
      <c r="F31" s="475"/>
      <c r="G31" s="474">
        <f>COUNTIF(ปพ.5!AU6:AU55,"ผ่าน")</f>
        <v>0</v>
      </c>
      <c r="H31" s="476"/>
      <c r="I31" s="474">
        <f>COUNTIF(ปพ.5!BI6:BI55,"ดีเยี่ยม")</f>
        <v>0</v>
      </c>
      <c r="J31" s="475"/>
      <c r="K31" s="474">
        <f>COUNTIF(ปพ.5!BI6:BI55,"ดี")</f>
        <v>0</v>
      </c>
      <c r="L31" s="475"/>
      <c r="M31" s="474">
        <f>COUNTIF(ปพ.5!BI6:BI55,"ผ่าน")</f>
        <v>0</v>
      </c>
      <c r="N31" s="475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1" t="str">
        <f>DATA!B14</f>
        <v>(นายเทวา  สาระสี)</v>
      </c>
      <c r="F41" s="471"/>
      <c r="G41" s="471"/>
      <c r="H41" s="471"/>
      <c r="I41" s="471"/>
      <c r="J41" s="471"/>
      <c r="K41" s="471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79" t="s">
        <v>87</v>
      </c>
      <c r="E43" s="478"/>
      <c r="F43" s="205"/>
      <c r="G43" s="206"/>
      <c r="H43" s="204"/>
      <c r="I43" s="204"/>
      <c r="J43" s="477" t="s">
        <v>86</v>
      </c>
      <c r="K43" s="478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1" t="str">
        <f>DATA!B15</f>
        <v>(นายประเสริฐ  นาคพิมพ์)</v>
      </c>
      <c r="F46" s="471"/>
      <c r="G46" s="471"/>
      <c r="H46" s="471"/>
      <c r="I46" s="471"/>
      <c r="J46" s="471"/>
      <c r="K46" s="471"/>
      <c r="L46" s="471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1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1"/>
      <c r="F47" s="471"/>
      <c r="G47" s="471"/>
      <c r="H47" s="471"/>
      <c r="I47" s="471"/>
      <c r="J47" s="471"/>
      <c r="K47" s="471"/>
      <c r="L47" s="471"/>
      <c r="M47" s="471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0" t="str">
        <f>DATA!B16</f>
        <v>29  มีนาคม  ๒๕๖4</v>
      </c>
      <c r="H48" s="470"/>
      <c r="I48" s="470"/>
      <c r="J48" s="470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0" t="s">
        <v>166</v>
      </c>
      <c r="G49" s="470"/>
      <c r="H49" s="470"/>
      <c r="I49" s="470"/>
      <c r="J49" s="470"/>
      <c r="K49" s="470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6" t="str">
        <f>DATA!B6</f>
        <v>ประถมศึกษาปีที่ ๑/๓</v>
      </c>
      <c r="B1" s="546"/>
      <c r="C1" s="546" t="str">
        <f>DATA!B3</f>
        <v>โรงเรียนมูลนิธิวัดปากบ่อ  เขตสวนหลวง  กรุงเทพมหานคร</v>
      </c>
      <c r="D1" s="546"/>
      <c r="E1" s="547" t="s">
        <v>129</v>
      </c>
      <c r="F1" s="540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2"/>
      <c r="AL1" s="564" t="s">
        <v>6</v>
      </c>
      <c r="AM1" s="509" t="s">
        <v>7</v>
      </c>
      <c r="AN1" s="532" t="s">
        <v>0</v>
      </c>
      <c r="AO1" s="533"/>
      <c r="AP1" s="533"/>
      <c r="AQ1" s="533"/>
      <c r="AR1" s="533"/>
      <c r="AS1" s="533"/>
      <c r="AT1" s="533"/>
      <c r="AU1" s="534"/>
      <c r="AV1" s="532" t="s">
        <v>1</v>
      </c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4"/>
      <c r="BJ1" s="520" t="str">
        <f>DATA!B8&amp;"  "&amp;"วิชา"&amp;DATA!B9</f>
        <v>รหัสวิชา อ11101  วิชาภาษาอังกฤษ</v>
      </c>
      <c r="BK1" s="521"/>
      <c r="BL1" s="521"/>
      <c r="BM1" s="522"/>
      <c r="BN1" s="512" t="str">
        <f>BJ1</f>
        <v>รหัสวิชา อ11101  วิชาภาษาอังกฤษ</v>
      </c>
      <c r="BO1" s="513"/>
      <c r="BP1" s="513"/>
      <c r="BQ1" s="514"/>
      <c r="BU1" s="80"/>
    </row>
    <row r="2" spans="1:103" ht="18.75" customHeight="1">
      <c r="A2" s="543"/>
      <c r="B2" s="550" t="s">
        <v>3</v>
      </c>
      <c r="C2" s="550" t="s">
        <v>4</v>
      </c>
      <c r="D2" s="553" t="s">
        <v>5</v>
      </c>
      <c r="E2" s="548"/>
      <c r="F2" s="567" t="str">
        <f>BJ1</f>
        <v>รหัสวิชา อ11101  วิชาภาษาอังกฤษ</v>
      </c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9"/>
      <c r="AL2" s="565"/>
      <c r="AM2" s="510"/>
      <c r="AN2" s="558" t="s">
        <v>2</v>
      </c>
      <c r="AO2" s="561"/>
      <c r="AP2" s="537"/>
      <c r="AQ2" s="537"/>
      <c r="AR2" s="537"/>
      <c r="AS2" s="537"/>
      <c r="AT2" s="486" t="s">
        <v>8</v>
      </c>
      <c r="AU2" s="508" t="s">
        <v>9</v>
      </c>
      <c r="AV2" s="496" t="s">
        <v>10</v>
      </c>
      <c r="AW2" s="497"/>
      <c r="AX2" s="497"/>
      <c r="AY2" s="497"/>
      <c r="AZ2" s="497"/>
      <c r="BA2" s="498"/>
      <c r="BB2" s="496" t="s">
        <v>11</v>
      </c>
      <c r="BC2" s="497"/>
      <c r="BD2" s="497"/>
      <c r="BE2" s="497"/>
      <c r="BF2" s="497"/>
      <c r="BG2" s="498"/>
      <c r="BH2" s="526" t="s">
        <v>12</v>
      </c>
      <c r="BI2" s="491" t="s">
        <v>9</v>
      </c>
      <c r="BJ2" s="499" t="s">
        <v>13</v>
      </c>
      <c r="BK2" s="494" t="s">
        <v>14</v>
      </c>
      <c r="BL2" s="499" t="s">
        <v>164</v>
      </c>
      <c r="BM2" s="502" t="s">
        <v>16</v>
      </c>
      <c r="BN2" s="517" t="s">
        <v>90</v>
      </c>
      <c r="BO2" s="523" t="s">
        <v>91</v>
      </c>
      <c r="BP2" s="529" t="s">
        <v>165</v>
      </c>
      <c r="BQ2" s="517" t="s">
        <v>17</v>
      </c>
      <c r="BU2" s="82"/>
    </row>
    <row r="3" spans="1:103" ht="24" customHeight="1" thickBot="1">
      <c r="A3" s="544"/>
      <c r="B3" s="551"/>
      <c r="C3" s="551"/>
      <c r="D3" s="554"/>
      <c r="E3" s="548"/>
      <c r="F3" s="570" t="str">
        <f>A1</f>
        <v>ประถมศึกษาปีที่ ๑/๓</v>
      </c>
      <c r="G3" s="571"/>
      <c r="H3" s="571"/>
      <c r="I3" s="571"/>
      <c r="J3" s="571"/>
      <c r="K3" s="571"/>
      <c r="L3" s="571"/>
      <c r="M3" s="571"/>
      <c r="N3" s="571"/>
      <c r="O3" s="571"/>
      <c r="P3" s="506" t="str">
        <f>"ครูผู้สอน "&amp;DATA!B10</f>
        <v xml:space="preserve">ครูผู้สอน </v>
      </c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7"/>
      <c r="AL3" s="565"/>
      <c r="AM3" s="510"/>
      <c r="AN3" s="559"/>
      <c r="AO3" s="562"/>
      <c r="AP3" s="515"/>
      <c r="AQ3" s="515"/>
      <c r="AR3" s="515"/>
      <c r="AS3" s="515"/>
      <c r="AT3" s="487"/>
      <c r="AU3" s="480"/>
      <c r="AV3" s="538"/>
      <c r="AW3" s="489"/>
      <c r="AX3" s="489"/>
      <c r="AY3" s="482"/>
      <c r="AZ3" s="482"/>
      <c r="BA3" s="480" t="s">
        <v>8</v>
      </c>
      <c r="BB3" s="535"/>
      <c r="BC3" s="484"/>
      <c r="BD3" s="484"/>
      <c r="BE3" s="515"/>
      <c r="BF3" s="515"/>
      <c r="BG3" s="480" t="s">
        <v>8</v>
      </c>
      <c r="BH3" s="527"/>
      <c r="BI3" s="492"/>
      <c r="BJ3" s="500"/>
      <c r="BK3" s="495"/>
      <c r="BL3" s="500"/>
      <c r="BM3" s="503"/>
      <c r="BN3" s="518"/>
      <c r="BO3" s="524"/>
      <c r="BP3" s="530"/>
      <c r="BQ3" s="518"/>
      <c r="BU3" s="82"/>
    </row>
    <row r="4" spans="1:103" ht="30.75" customHeight="1" thickBot="1">
      <c r="A4" s="545"/>
      <c r="B4" s="551"/>
      <c r="C4" s="551"/>
      <c r="D4" s="554"/>
      <c r="E4" s="548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6" t="s">
        <v>21</v>
      </c>
      <c r="AJ4" s="557"/>
      <c r="AK4" s="222" t="s">
        <v>22</v>
      </c>
      <c r="AL4" s="565"/>
      <c r="AM4" s="510"/>
      <c r="AN4" s="559"/>
      <c r="AO4" s="562"/>
      <c r="AP4" s="515"/>
      <c r="AQ4" s="515"/>
      <c r="AR4" s="515"/>
      <c r="AS4" s="515"/>
      <c r="AT4" s="487"/>
      <c r="AU4" s="480"/>
      <c r="AV4" s="538"/>
      <c r="AW4" s="489"/>
      <c r="AX4" s="489"/>
      <c r="AY4" s="482"/>
      <c r="AZ4" s="482"/>
      <c r="BA4" s="480"/>
      <c r="BB4" s="535"/>
      <c r="BC4" s="484"/>
      <c r="BD4" s="484"/>
      <c r="BE4" s="515"/>
      <c r="BF4" s="515"/>
      <c r="BG4" s="480"/>
      <c r="BH4" s="527"/>
      <c r="BI4" s="492"/>
      <c r="BJ4" s="500"/>
      <c r="BK4" s="495" t="s">
        <v>15</v>
      </c>
      <c r="BL4" s="500"/>
      <c r="BM4" s="503"/>
      <c r="BN4" s="518"/>
      <c r="BO4" s="524"/>
      <c r="BP4" s="530"/>
      <c r="BQ4" s="518"/>
      <c r="BU4" s="80"/>
    </row>
    <row r="5" spans="1:103" ht="30" customHeight="1" thickBot="1">
      <c r="A5" s="328" t="s">
        <v>2</v>
      </c>
      <c r="B5" s="552"/>
      <c r="C5" s="552"/>
      <c r="D5" s="555"/>
      <c r="E5" s="549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6"/>
      <c r="AM5" s="511"/>
      <c r="AN5" s="560"/>
      <c r="AO5" s="563"/>
      <c r="AP5" s="516"/>
      <c r="AQ5" s="516"/>
      <c r="AR5" s="516"/>
      <c r="AS5" s="516"/>
      <c r="AT5" s="488"/>
      <c r="AU5" s="481"/>
      <c r="AV5" s="539"/>
      <c r="AW5" s="490"/>
      <c r="AX5" s="490"/>
      <c r="AY5" s="483"/>
      <c r="AZ5" s="483"/>
      <c r="BA5" s="481"/>
      <c r="BB5" s="536"/>
      <c r="BC5" s="485"/>
      <c r="BD5" s="485"/>
      <c r="BE5" s="516"/>
      <c r="BF5" s="516"/>
      <c r="BG5" s="481"/>
      <c r="BH5" s="528"/>
      <c r="BI5" s="493"/>
      <c r="BJ5" s="501"/>
      <c r="BK5" s="505"/>
      <c r="BL5" s="501"/>
      <c r="BM5" s="504"/>
      <c r="BN5" s="519"/>
      <c r="BO5" s="525"/>
      <c r="BP5" s="531"/>
      <c r="BQ5" s="519"/>
      <c r="BU5" s="82"/>
    </row>
    <row r="6" spans="1:103" ht="16.5" customHeight="1">
      <c r="A6" s="253">
        <v>1</v>
      </c>
      <c r="B6" s="402" t="s">
        <v>428</v>
      </c>
      <c r="C6" s="656" t="s">
        <v>362</v>
      </c>
      <c r="D6" s="399" t="s">
        <v>395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429</v>
      </c>
      <c r="C7" s="656" t="s">
        <v>363</v>
      </c>
      <c r="D7" s="401" t="s">
        <v>396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430</v>
      </c>
      <c r="C8" s="656" t="s">
        <v>364</v>
      </c>
      <c r="D8" s="401" t="s">
        <v>397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431</v>
      </c>
      <c r="C9" s="656" t="s">
        <v>365</v>
      </c>
      <c r="D9" s="401" t="s">
        <v>398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432</v>
      </c>
      <c r="C10" s="656" t="s">
        <v>366</v>
      </c>
      <c r="D10" s="401" t="s">
        <v>399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433</v>
      </c>
      <c r="C11" s="656" t="s">
        <v>367</v>
      </c>
      <c r="D11" s="401" t="s">
        <v>400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434</v>
      </c>
      <c r="C12" s="656" t="s">
        <v>368</v>
      </c>
      <c r="D12" s="401" t="s">
        <v>401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435</v>
      </c>
      <c r="C13" s="656" t="s">
        <v>369</v>
      </c>
      <c r="D13" s="401" t="s">
        <v>402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436</v>
      </c>
      <c r="C14" s="656" t="s">
        <v>370</v>
      </c>
      <c r="D14" s="401" t="s">
        <v>403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437</v>
      </c>
      <c r="C15" s="656" t="s">
        <v>371</v>
      </c>
      <c r="D15" s="401" t="s">
        <v>404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438</v>
      </c>
      <c r="C16" s="656" t="s">
        <v>372</v>
      </c>
      <c r="D16" s="401" t="s">
        <v>405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439</v>
      </c>
      <c r="C17" s="656" t="s">
        <v>373</v>
      </c>
      <c r="D17" s="401" t="s">
        <v>406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440</v>
      </c>
      <c r="C18" s="656" t="s">
        <v>374</v>
      </c>
      <c r="D18" s="401" t="s">
        <v>407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441</v>
      </c>
      <c r="C19" s="656" t="s">
        <v>375</v>
      </c>
      <c r="D19" s="401" t="s">
        <v>408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442</v>
      </c>
      <c r="C20" s="656" t="s">
        <v>376</v>
      </c>
      <c r="D20" s="401" t="s">
        <v>409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443</v>
      </c>
      <c r="C21" s="656" t="s">
        <v>377</v>
      </c>
      <c r="D21" s="401" t="s">
        <v>410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444</v>
      </c>
      <c r="C22" s="656" t="s">
        <v>378</v>
      </c>
      <c r="D22" s="401" t="s">
        <v>411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445</v>
      </c>
      <c r="C23" s="656" t="s">
        <v>379</v>
      </c>
      <c r="D23" s="401" t="s">
        <v>412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446</v>
      </c>
      <c r="C24" s="656" t="s">
        <v>380</v>
      </c>
      <c r="D24" s="401" t="s">
        <v>413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447</v>
      </c>
      <c r="C25" s="656" t="s">
        <v>381</v>
      </c>
      <c r="D25" s="401" t="s">
        <v>414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448</v>
      </c>
      <c r="C26" s="656" t="s">
        <v>382</v>
      </c>
      <c r="D26" s="401" t="s">
        <v>415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449</v>
      </c>
      <c r="C27" s="656" t="s">
        <v>383</v>
      </c>
      <c r="D27" s="401" t="s">
        <v>416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450</v>
      </c>
      <c r="C28" s="656" t="s">
        <v>384</v>
      </c>
      <c r="D28" s="401" t="s">
        <v>417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451</v>
      </c>
      <c r="C29" s="656" t="s">
        <v>385</v>
      </c>
      <c r="D29" s="401" t="s">
        <v>418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452</v>
      </c>
      <c r="C30" s="656" t="s">
        <v>386</v>
      </c>
      <c r="D30" s="401" t="s">
        <v>419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453</v>
      </c>
      <c r="C31" s="656" t="s">
        <v>387</v>
      </c>
      <c r="D31" s="401" t="s">
        <v>420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454</v>
      </c>
      <c r="C32" s="656" t="s">
        <v>388</v>
      </c>
      <c r="D32" s="401" t="s">
        <v>421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455</v>
      </c>
      <c r="C33" s="656" t="s">
        <v>389</v>
      </c>
      <c r="D33" s="401" t="s">
        <v>422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456</v>
      </c>
      <c r="C34" s="656" t="s">
        <v>390</v>
      </c>
      <c r="D34" s="401" t="s">
        <v>423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457</v>
      </c>
      <c r="C35" s="656" t="s">
        <v>391</v>
      </c>
      <c r="D35" s="401" t="s">
        <v>424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458</v>
      </c>
      <c r="C36" s="656" t="s">
        <v>392</v>
      </c>
      <c r="D36" s="401" t="s">
        <v>425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459</v>
      </c>
      <c r="C37" s="656" t="s">
        <v>393</v>
      </c>
      <c r="D37" s="401" t="s">
        <v>426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394</v>
      </c>
      <c r="D38" s="401" t="s">
        <v>427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657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657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๑/๓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4"/>
      <c r="E1" s="574"/>
      <c r="F1" s="574"/>
      <c r="G1" s="601" t="s">
        <v>177</v>
      </c>
      <c r="H1" s="602"/>
      <c r="I1" s="602"/>
      <c r="J1" s="602"/>
      <c r="K1" s="602"/>
      <c r="L1" s="601" t="s">
        <v>178</v>
      </c>
      <c r="M1" s="602"/>
      <c r="N1" s="602"/>
      <c r="O1" s="602"/>
      <c r="P1" s="602"/>
      <c r="Q1" s="601" t="s">
        <v>175</v>
      </c>
      <c r="R1" s="602"/>
      <c r="S1" s="602"/>
      <c r="T1" s="602"/>
      <c r="U1" s="602"/>
      <c r="V1" s="601" t="s">
        <v>176</v>
      </c>
      <c r="W1" s="602"/>
      <c r="X1" s="602"/>
      <c r="Y1" s="602"/>
      <c r="Z1" s="602"/>
      <c r="AA1" s="601" t="s">
        <v>176</v>
      </c>
      <c r="AB1" s="602"/>
      <c r="AC1" s="602"/>
      <c r="AD1" s="602"/>
      <c r="AE1" s="602"/>
      <c r="AF1" s="601" t="s">
        <v>176</v>
      </c>
      <c r="AG1" s="602"/>
      <c r="AH1" s="602"/>
      <c r="AI1" s="602"/>
      <c r="AJ1" s="602"/>
      <c r="AK1" s="601" t="s">
        <v>176</v>
      </c>
      <c r="AL1" s="602"/>
      <c r="AM1" s="602"/>
      <c r="AN1" s="602"/>
      <c r="AO1" s="602"/>
      <c r="AP1" s="601" t="s">
        <v>178</v>
      </c>
      <c r="AQ1" s="602"/>
      <c r="AR1" s="602"/>
      <c r="AS1" s="602"/>
      <c r="AT1" s="602"/>
      <c r="AU1" s="601" t="s">
        <v>178</v>
      </c>
      <c r="AV1" s="602"/>
      <c r="AW1" s="602"/>
      <c r="AX1" s="602"/>
      <c r="AY1" s="602"/>
      <c r="AZ1" s="601" t="s">
        <v>178</v>
      </c>
      <c r="BA1" s="602"/>
      <c r="BB1" s="602"/>
      <c r="BC1" s="602"/>
      <c r="BD1" s="602"/>
      <c r="BE1" s="601" t="s">
        <v>178</v>
      </c>
      <c r="BF1" s="602"/>
      <c r="BG1" s="602"/>
      <c r="BH1" s="602"/>
      <c r="BI1" s="602"/>
      <c r="BJ1" s="601" t="s">
        <v>179</v>
      </c>
      <c r="BK1" s="602"/>
      <c r="BL1" s="602"/>
      <c r="BM1" s="602"/>
      <c r="BN1" s="602"/>
      <c r="BO1" s="601" t="s">
        <v>180</v>
      </c>
      <c r="BP1" s="602"/>
      <c r="BQ1" s="602"/>
      <c r="BR1" s="602"/>
      <c r="BS1" s="602"/>
      <c r="BT1" s="601" t="s">
        <v>180</v>
      </c>
      <c r="BU1" s="602"/>
      <c r="BV1" s="602"/>
      <c r="BW1" s="602"/>
      <c r="BX1" s="602"/>
      <c r="BY1" s="601" t="s">
        <v>180</v>
      </c>
      <c r="BZ1" s="602"/>
      <c r="CA1" s="602"/>
      <c r="CB1" s="602"/>
      <c r="CC1" s="602"/>
      <c r="CD1" s="601" t="s">
        <v>180</v>
      </c>
      <c r="CE1" s="602"/>
      <c r="CF1" s="602"/>
      <c r="CG1" s="602"/>
      <c r="CH1" s="602"/>
      <c r="CI1" s="601" t="s">
        <v>182</v>
      </c>
      <c r="CJ1" s="602"/>
      <c r="CK1" s="602"/>
      <c r="CL1" s="602"/>
      <c r="CM1" s="602"/>
      <c r="CN1" s="601" t="s">
        <v>182</v>
      </c>
      <c r="CO1" s="602"/>
      <c r="CP1" s="602"/>
      <c r="CQ1" s="602"/>
      <c r="CR1" s="602"/>
      <c r="CS1" s="601" t="s">
        <v>182</v>
      </c>
      <c r="CT1" s="602"/>
      <c r="CU1" s="602"/>
      <c r="CV1" s="602"/>
      <c r="CW1" s="602"/>
      <c r="CX1" s="599" t="s">
        <v>182</v>
      </c>
      <c r="CY1" s="600"/>
      <c r="CZ1" s="600"/>
      <c r="DA1" s="600"/>
      <c r="DB1" s="600"/>
      <c r="DC1" s="599" t="s">
        <v>184</v>
      </c>
      <c r="DD1" s="600"/>
      <c r="DE1" s="600"/>
      <c r="DF1" s="600"/>
      <c r="DG1" s="600"/>
      <c r="DH1" s="599" t="s">
        <v>184</v>
      </c>
      <c r="DI1" s="600"/>
      <c r="DJ1" s="600"/>
      <c r="DK1" s="600"/>
      <c r="DL1" s="600"/>
      <c r="DM1" s="603" t="s">
        <v>133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233</v>
      </c>
      <c r="E2" s="360"/>
      <c r="F2" s="361" t="s">
        <v>120</v>
      </c>
      <c r="G2" s="596" t="s">
        <v>139</v>
      </c>
      <c r="H2" s="597"/>
      <c r="I2" s="597"/>
      <c r="J2" s="597"/>
      <c r="K2" s="598"/>
      <c r="L2" s="596" t="s">
        <v>140</v>
      </c>
      <c r="M2" s="597"/>
      <c r="N2" s="597"/>
      <c r="O2" s="597"/>
      <c r="P2" s="598"/>
      <c r="Q2" s="596" t="s">
        <v>141</v>
      </c>
      <c r="R2" s="597"/>
      <c r="S2" s="597"/>
      <c r="T2" s="597"/>
      <c r="U2" s="598"/>
      <c r="V2" s="596" t="s">
        <v>142</v>
      </c>
      <c r="W2" s="597"/>
      <c r="X2" s="597"/>
      <c r="Y2" s="597"/>
      <c r="Z2" s="598"/>
      <c r="AA2" s="596" t="s">
        <v>143</v>
      </c>
      <c r="AB2" s="597"/>
      <c r="AC2" s="597"/>
      <c r="AD2" s="597"/>
      <c r="AE2" s="598"/>
      <c r="AF2" s="596" t="s">
        <v>144</v>
      </c>
      <c r="AG2" s="597"/>
      <c r="AH2" s="597"/>
      <c r="AI2" s="597"/>
      <c r="AJ2" s="598"/>
      <c r="AK2" s="596" t="s">
        <v>145</v>
      </c>
      <c r="AL2" s="597"/>
      <c r="AM2" s="597"/>
      <c r="AN2" s="597"/>
      <c r="AO2" s="598"/>
      <c r="AP2" s="596" t="s">
        <v>146</v>
      </c>
      <c r="AQ2" s="597"/>
      <c r="AR2" s="597"/>
      <c r="AS2" s="597"/>
      <c r="AT2" s="598"/>
      <c r="AU2" s="596" t="s">
        <v>147</v>
      </c>
      <c r="AV2" s="597"/>
      <c r="AW2" s="597"/>
      <c r="AX2" s="597"/>
      <c r="AY2" s="598"/>
      <c r="AZ2" s="596" t="s">
        <v>148</v>
      </c>
      <c r="BA2" s="597"/>
      <c r="BB2" s="597"/>
      <c r="BC2" s="597"/>
      <c r="BD2" s="598"/>
      <c r="BE2" s="596" t="s">
        <v>149</v>
      </c>
      <c r="BF2" s="597"/>
      <c r="BG2" s="597"/>
      <c r="BH2" s="597"/>
      <c r="BI2" s="598"/>
      <c r="BJ2" s="596" t="s">
        <v>150</v>
      </c>
      <c r="BK2" s="597"/>
      <c r="BL2" s="597"/>
      <c r="BM2" s="597"/>
      <c r="BN2" s="598"/>
      <c r="BO2" s="596" t="s">
        <v>151</v>
      </c>
      <c r="BP2" s="597"/>
      <c r="BQ2" s="597"/>
      <c r="BR2" s="597"/>
      <c r="BS2" s="598"/>
      <c r="BT2" s="596" t="s">
        <v>152</v>
      </c>
      <c r="BU2" s="597"/>
      <c r="BV2" s="597"/>
      <c r="BW2" s="597"/>
      <c r="BX2" s="598"/>
      <c r="BY2" s="596" t="s">
        <v>153</v>
      </c>
      <c r="BZ2" s="597"/>
      <c r="CA2" s="597"/>
      <c r="CB2" s="597"/>
      <c r="CC2" s="598"/>
      <c r="CD2" s="596" t="s">
        <v>154</v>
      </c>
      <c r="CE2" s="597"/>
      <c r="CF2" s="597"/>
      <c r="CG2" s="597"/>
      <c r="CH2" s="598"/>
      <c r="CI2" s="596" t="s">
        <v>155</v>
      </c>
      <c r="CJ2" s="597"/>
      <c r="CK2" s="597"/>
      <c r="CL2" s="597"/>
      <c r="CM2" s="598"/>
      <c r="CN2" s="596" t="s">
        <v>156</v>
      </c>
      <c r="CO2" s="597"/>
      <c r="CP2" s="597"/>
      <c r="CQ2" s="597"/>
      <c r="CR2" s="598"/>
      <c r="CS2" s="596" t="s">
        <v>157</v>
      </c>
      <c r="CT2" s="597"/>
      <c r="CU2" s="597"/>
      <c r="CV2" s="597"/>
      <c r="CW2" s="598"/>
      <c r="CX2" s="596" t="s">
        <v>158</v>
      </c>
      <c r="CY2" s="597"/>
      <c r="CZ2" s="597"/>
      <c r="DA2" s="597"/>
      <c r="DB2" s="598"/>
      <c r="DC2" s="596" t="s">
        <v>224</v>
      </c>
      <c r="DD2" s="597"/>
      <c r="DE2" s="597"/>
      <c r="DF2" s="597"/>
      <c r="DG2" s="597"/>
      <c r="DH2" s="596" t="s">
        <v>225</v>
      </c>
      <c r="DI2" s="597"/>
      <c r="DJ2" s="597"/>
      <c r="DK2" s="597"/>
      <c r="DL2" s="598"/>
      <c r="DM2" s="604" t="s">
        <v>134</v>
      </c>
      <c r="DN2" s="609"/>
      <c r="DO2" s="306">
        <f>COUNT(G5:DL5)</f>
        <v>1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๑/๓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4"/>
      <c r="E1" s="574"/>
      <c r="F1" s="574"/>
      <c r="G1" s="599" t="s">
        <v>185</v>
      </c>
      <c r="H1" s="600"/>
      <c r="I1" s="600"/>
      <c r="J1" s="600"/>
      <c r="K1" s="600"/>
      <c r="L1" s="599" t="s">
        <v>186</v>
      </c>
      <c r="M1" s="600"/>
      <c r="N1" s="600"/>
      <c r="O1" s="600"/>
      <c r="P1" s="600"/>
      <c r="Q1" s="599" t="s">
        <v>186</v>
      </c>
      <c r="R1" s="600"/>
      <c r="S1" s="600"/>
      <c r="T1" s="600"/>
      <c r="U1" s="600"/>
      <c r="V1" s="599" t="s">
        <v>186</v>
      </c>
      <c r="W1" s="600"/>
      <c r="X1" s="600"/>
      <c r="Y1" s="600"/>
      <c r="Z1" s="600"/>
      <c r="AA1" s="599" t="s">
        <v>186</v>
      </c>
      <c r="AB1" s="600"/>
      <c r="AC1" s="600"/>
      <c r="AD1" s="600"/>
      <c r="AE1" s="600"/>
      <c r="AF1" s="599" t="s">
        <v>188</v>
      </c>
      <c r="AG1" s="600"/>
      <c r="AH1" s="600"/>
      <c r="AI1" s="600"/>
      <c r="AJ1" s="600"/>
      <c r="AK1" s="599" t="s">
        <v>188</v>
      </c>
      <c r="AL1" s="600"/>
      <c r="AM1" s="600"/>
      <c r="AN1" s="600"/>
      <c r="AO1" s="600"/>
      <c r="AP1" s="599" t="s">
        <v>188</v>
      </c>
      <c r="AQ1" s="600"/>
      <c r="AR1" s="600"/>
      <c r="AS1" s="600"/>
      <c r="AT1" s="600"/>
      <c r="AU1" s="599" t="s">
        <v>188</v>
      </c>
      <c r="AV1" s="600"/>
      <c r="AW1" s="600"/>
      <c r="AX1" s="600"/>
      <c r="AY1" s="600"/>
      <c r="AZ1" s="599" t="s">
        <v>168</v>
      </c>
      <c r="BA1" s="600"/>
      <c r="BB1" s="600"/>
      <c r="BC1" s="600"/>
      <c r="BD1" s="600"/>
      <c r="BE1" s="599" t="s">
        <v>168</v>
      </c>
      <c r="BF1" s="600"/>
      <c r="BG1" s="600"/>
      <c r="BH1" s="600"/>
      <c r="BI1" s="600"/>
      <c r="BJ1" s="599" t="s">
        <v>168</v>
      </c>
      <c r="BK1" s="600"/>
      <c r="BL1" s="600"/>
      <c r="BM1" s="600"/>
      <c r="BN1" s="600"/>
      <c r="BO1" s="599" t="s">
        <v>168</v>
      </c>
      <c r="BP1" s="600"/>
      <c r="BQ1" s="600"/>
      <c r="BR1" s="600"/>
      <c r="BS1" s="600"/>
      <c r="BT1" s="599" t="s">
        <v>169</v>
      </c>
      <c r="BU1" s="600"/>
      <c r="BV1" s="600"/>
      <c r="BW1" s="600"/>
      <c r="BX1" s="600"/>
      <c r="BY1" s="599" t="s">
        <v>170</v>
      </c>
      <c r="BZ1" s="600"/>
      <c r="CA1" s="600"/>
      <c r="CB1" s="600"/>
      <c r="CC1" s="600"/>
      <c r="CD1" s="599" t="s">
        <v>170</v>
      </c>
      <c r="CE1" s="600"/>
      <c r="CF1" s="600"/>
      <c r="CG1" s="600"/>
      <c r="CH1" s="600"/>
      <c r="CI1" s="599" t="s">
        <v>170</v>
      </c>
      <c r="CJ1" s="600"/>
      <c r="CK1" s="600"/>
      <c r="CL1" s="600"/>
      <c r="CM1" s="600"/>
      <c r="CN1" s="599" t="s">
        <v>171</v>
      </c>
      <c r="CO1" s="600"/>
      <c r="CP1" s="600"/>
      <c r="CQ1" s="600"/>
      <c r="CR1" s="600"/>
      <c r="CS1" s="599" t="s">
        <v>172</v>
      </c>
      <c r="CT1" s="600"/>
      <c r="CU1" s="600"/>
      <c r="CV1" s="600"/>
      <c r="CW1" s="600"/>
      <c r="CX1" s="599" t="s">
        <v>172</v>
      </c>
      <c r="CY1" s="600"/>
      <c r="CZ1" s="600"/>
      <c r="DA1" s="600"/>
      <c r="DB1" s="600"/>
      <c r="DC1" s="599" t="s">
        <v>172</v>
      </c>
      <c r="DD1" s="600"/>
      <c r="DE1" s="600"/>
      <c r="DF1" s="600"/>
      <c r="DG1" s="600"/>
      <c r="DH1" s="599" t="s">
        <v>172</v>
      </c>
      <c r="DI1" s="600"/>
      <c r="DJ1" s="600"/>
      <c r="DK1" s="600"/>
      <c r="DL1" s="600"/>
      <c r="DM1" s="603" t="s">
        <v>228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235</v>
      </c>
      <c r="E2" s="360"/>
      <c r="F2" s="378" t="s">
        <v>120</v>
      </c>
      <c r="G2" s="622" t="s">
        <v>189</v>
      </c>
      <c r="H2" s="621"/>
      <c r="I2" s="621"/>
      <c r="J2" s="621"/>
      <c r="K2" s="623"/>
      <c r="L2" s="621" t="s">
        <v>190</v>
      </c>
      <c r="M2" s="621"/>
      <c r="N2" s="621"/>
      <c r="O2" s="621"/>
      <c r="P2" s="621"/>
      <c r="Q2" s="622" t="s">
        <v>198</v>
      </c>
      <c r="R2" s="621"/>
      <c r="S2" s="621"/>
      <c r="T2" s="621"/>
      <c r="U2" s="623"/>
      <c r="V2" s="621" t="s">
        <v>191</v>
      </c>
      <c r="W2" s="621"/>
      <c r="X2" s="621"/>
      <c r="Y2" s="621"/>
      <c r="Z2" s="621"/>
      <c r="AA2" s="622" t="s">
        <v>192</v>
      </c>
      <c r="AB2" s="621"/>
      <c r="AC2" s="621"/>
      <c r="AD2" s="621"/>
      <c r="AE2" s="623"/>
      <c r="AF2" s="621" t="s">
        <v>193</v>
      </c>
      <c r="AG2" s="621"/>
      <c r="AH2" s="621"/>
      <c r="AI2" s="621"/>
      <c r="AJ2" s="621"/>
      <c r="AK2" s="622" t="s">
        <v>194</v>
      </c>
      <c r="AL2" s="621"/>
      <c r="AM2" s="621"/>
      <c r="AN2" s="621"/>
      <c r="AO2" s="623"/>
      <c r="AP2" s="621" t="s">
        <v>195</v>
      </c>
      <c r="AQ2" s="621"/>
      <c r="AR2" s="621"/>
      <c r="AS2" s="621"/>
      <c r="AT2" s="621"/>
      <c r="AU2" s="622" t="s">
        <v>196</v>
      </c>
      <c r="AV2" s="621"/>
      <c r="AW2" s="621"/>
      <c r="AX2" s="621"/>
      <c r="AY2" s="623"/>
      <c r="AZ2" s="621" t="s">
        <v>197</v>
      </c>
      <c r="BA2" s="621"/>
      <c r="BB2" s="621"/>
      <c r="BC2" s="621"/>
      <c r="BD2" s="621"/>
      <c r="BE2" s="622" t="s">
        <v>199</v>
      </c>
      <c r="BF2" s="621"/>
      <c r="BG2" s="621"/>
      <c r="BH2" s="621"/>
      <c r="BI2" s="623"/>
      <c r="BJ2" s="621" t="s">
        <v>200</v>
      </c>
      <c r="BK2" s="621"/>
      <c r="BL2" s="621"/>
      <c r="BM2" s="621"/>
      <c r="BN2" s="621"/>
      <c r="BO2" s="622" t="s">
        <v>201</v>
      </c>
      <c r="BP2" s="621"/>
      <c r="BQ2" s="621"/>
      <c r="BR2" s="621"/>
      <c r="BS2" s="623"/>
      <c r="BT2" s="621" t="s">
        <v>202</v>
      </c>
      <c r="BU2" s="621"/>
      <c r="BV2" s="621"/>
      <c r="BW2" s="621"/>
      <c r="BX2" s="621"/>
      <c r="BY2" s="622" t="s">
        <v>203</v>
      </c>
      <c r="BZ2" s="621"/>
      <c r="CA2" s="621"/>
      <c r="CB2" s="621"/>
      <c r="CC2" s="623"/>
      <c r="CD2" s="621" t="s">
        <v>204</v>
      </c>
      <c r="CE2" s="621"/>
      <c r="CF2" s="621"/>
      <c r="CG2" s="621"/>
      <c r="CH2" s="621"/>
      <c r="CI2" s="622" t="s">
        <v>205</v>
      </c>
      <c r="CJ2" s="621"/>
      <c r="CK2" s="621"/>
      <c r="CL2" s="621"/>
      <c r="CM2" s="623"/>
      <c r="CN2" s="621" t="s">
        <v>206</v>
      </c>
      <c r="CO2" s="621"/>
      <c r="CP2" s="621"/>
      <c r="CQ2" s="621"/>
      <c r="CR2" s="621"/>
      <c r="CS2" s="622" t="s">
        <v>207</v>
      </c>
      <c r="CT2" s="621"/>
      <c r="CU2" s="621"/>
      <c r="CV2" s="621"/>
      <c r="CW2" s="623"/>
      <c r="CX2" s="621" t="s">
        <v>208</v>
      </c>
      <c r="CY2" s="621"/>
      <c r="CZ2" s="621"/>
      <c r="DA2" s="621"/>
      <c r="DB2" s="621"/>
      <c r="DC2" s="622" t="s">
        <v>226</v>
      </c>
      <c r="DD2" s="621"/>
      <c r="DE2" s="621"/>
      <c r="DF2" s="621"/>
      <c r="DG2" s="623"/>
      <c r="DH2" s="621" t="s">
        <v>227</v>
      </c>
      <c r="DI2" s="621"/>
      <c r="DJ2" s="621"/>
      <c r="DK2" s="621"/>
      <c r="DL2" s="621"/>
      <c r="DM2" s="603" t="s">
        <v>134</v>
      </c>
      <c r="DN2" s="609"/>
      <c r="DO2" s="306">
        <f>COUNT(G5:DL5)</f>
        <v>0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6" t="str">
        <f>DATA!B3</f>
        <v>โรงเรียนมูลนิธิวัดปากบ่อ  เขตสวนหลวง  กรุงเทพมหานคร</v>
      </c>
      <c r="B1" s="626"/>
      <c r="C1" s="626"/>
      <c r="D1" s="626"/>
      <c r="E1" s="626"/>
      <c r="F1" s="626"/>
      <c r="G1" s="626"/>
      <c r="H1" s="626"/>
    </row>
    <row r="2" spans="1:8">
      <c r="A2" s="627" t="str">
        <f>DATA!B4</f>
        <v>สำนักงานเขตพื้นที่การศึกษาประถมศึกษา กรุงเทพมหานคร</v>
      </c>
      <c r="B2" s="627"/>
      <c r="C2" s="627"/>
      <c r="D2" s="627"/>
      <c r="E2" s="627"/>
      <c r="F2" s="627"/>
      <c r="G2" s="627"/>
      <c r="H2" s="627"/>
    </row>
    <row r="3" spans="1:8" ht="24" customHeight="1">
      <c r="A3" s="627" t="str">
        <f>DATA!A2&amp;"   "&amp;DATA!B9&amp;"   "&amp;DATA!B8&amp;"    "&amp;DATA!B5</f>
        <v>แบบบันทึกผลการเรียนประจำรายวิชา   ภาษาอังกฤษ   รหัสวิชา อ11101    ปีการศึกษา 2563</v>
      </c>
      <c r="B3" s="627"/>
      <c r="C3" s="627"/>
      <c r="D3" s="627"/>
      <c r="E3" s="627"/>
      <c r="F3" s="627"/>
      <c r="G3" s="627"/>
      <c r="H3" s="627"/>
    </row>
    <row r="4" spans="1:8" ht="24" customHeight="1">
      <c r="A4" s="628" t="str">
        <f>DATA!B6</f>
        <v>ประถมศึกษาปีที่ ๑/๓</v>
      </c>
      <c r="B4" s="628"/>
      <c r="C4" s="628"/>
      <c r="D4" s="628"/>
      <c r="E4" s="625" t="str">
        <f>"ครูผู้สอน "&amp;DATA!B10</f>
        <v xml:space="preserve">ครูผู้สอน </v>
      </c>
      <c r="F4" s="625"/>
      <c r="G4" s="625"/>
      <c r="H4" s="625"/>
    </row>
    <row r="5" spans="1:8" ht="14.25" customHeight="1">
      <c r="A5" s="629" t="s">
        <v>2</v>
      </c>
      <c r="B5" s="631" t="s">
        <v>3</v>
      </c>
      <c r="C5" s="633" t="s">
        <v>4</v>
      </c>
      <c r="D5" s="633" t="s">
        <v>5</v>
      </c>
      <c r="E5" s="624" t="s">
        <v>17</v>
      </c>
      <c r="F5" s="624" t="s">
        <v>17</v>
      </c>
      <c r="G5" s="624" t="s">
        <v>22</v>
      </c>
      <c r="H5" s="624" t="s">
        <v>93</v>
      </c>
    </row>
    <row r="6" spans="1:8" ht="14.25" customHeight="1">
      <c r="A6" s="630"/>
      <c r="B6" s="632"/>
      <c r="C6" s="634"/>
      <c r="D6" s="634"/>
      <c r="E6" s="624"/>
      <c r="F6" s="624"/>
      <c r="G6" s="624"/>
      <c r="H6" s="624"/>
    </row>
    <row r="7" spans="1:8" ht="14.25" customHeight="1">
      <c r="A7" s="630"/>
      <c r="B7" s="632"/>
      <c r="C7" s="634"/>
      <c r="D7" s="634"/>
      <c r="E7" s="635" t="s">
        <v>84</v>
      </c>
      <c r="F7" s="635" t="s">
        <v>85</v>
      </c>
      <c r="G7" s="624" t="s">
        <v>17</v>
      </c>
      <c r="H7" s="624"/>
    </row>
    <row r="8" spans="1:8" ht="14.25" customHeight="1">
      <c r="A8" s="630"/>
      <c r="B8" s="632"/>
      <c r="C8" s="634"/>
      <c r="D8" s="634"/>
      <c r="E8" s="635"/>
      <c r="F8" s="635"/>
      <c r="G8" s="624"/>
      <c r="H8" s="624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6" t="s">
        <v>50</v>
      </c>
      <c r="B1" s="636"/>
      <c r="C1" s="636"/>
      <c r="D1" s="636"/>
      <c r="E1" s="636"/>
      <c r="F1" s="636"/>
      <c r="G1" s="636"/>
      <c r="H1" s="636"/>
      <c r="I1" s="2"/>
      <c r="J1" s="27"/>
      <c r="K1" s="27"/>
      <c r="L1" s="27"/>
      <c r="M1" s="27"/>
    </row>
    <row r="2" spans="1:16" ht="25.5" customHeight="1">
      <c r="A2" s="637" t="str">
        <f>DATA!B6</f>
        <v>ประถมศึกษาปีที่ ๑/๓</v>
      </c>
      <c r="B2" s="637"/>
      <c r="C2" s="637"/>
      <c r="D2" s="637"/>
      <c r="E2" s="637"/>
      <c r="F2" s="637"/>
      <c r="G2" s="637"/>
      <c r="H2" s="637"/>
      <c r="I2" s="29"/>
      <c r="J2" s="27"/>
      <c r="K2" s="27"/>
      <c r="L2" s="27"/>
      <c r="M2" s="27"/>
    </row>
    <row r="3" spans="1:16" ht="25.5" customHeight="1">
      <c r="A3" s="637" t="str">
        <f>DATA!B8&amp;"  วิชา"&amp;DATA!B9&amp;"   ครูผู้สอน"&amp;DATA!B10</f>
        <v>รหัสวิชา อ11101  วิชาภาษาอังกฤษ   ครูผู้สอน</v>
      </c>
      <c r="B3" s="637"/>
      <c r="C3" s="637"/>
      <c r="D3" s="637"/>
      <c r="E3" s="637"/>
      <c r="F3" s="637"/>
      <c r="G3" s="637"/>
      <c r="H3" s="637"/>
      <c r="I3" s="29"/>
      <c r="J3" s="27"/>
      <c r="K3" s="27"/>
      <c r="L3" s="27"/>
      <c r="M3" s="27"/>
    </row>
    <row r="4" spans="1:16" ht="39.75" customHeight="1" thickBot="1">
      <c r="A4" s="638" t="s">
        <v>113</v>
      </c>
      <c r="B4" s="638"/>
      <c r="C4" s="638"/>
      <c r="D4" s="638"/>
      <c r="E4" s="638"/>
      <c r="F4" s="638"/>
      <c r="G4" s="638"/>
      <c r="H4" s="638"/>
      <c r="I4" s="29"/>
      <c r="J4" s="27"/>
      <c r="K4" s="27"/>
      <c r="L4" s="27"/>
      <c r="M4" s="27"/>
    </row>
    <row r="5" spans="1:16" ht="24" thickBot="1">
      <c r="A5" s="639" t="s">
        <v>74</v>
      </c>
      <c r="B5" s="640"/>
      <c r="C5" s="640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1" t="s">
        <v>99</v>
      </c>
      <c r="B17" s="642"/>
      <c r="C17" s="642"/>
      <c r="D17" s="643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4" t="s">
        <v>95</v>
      </c>
      <c r="B18" s="645"/>
      <c r="C18" s="646"/>
      <c r="D18" s="64">
        <v>97.560975609756099</v>
      </c>
    </row>
    <row r="19" spans="1:13" ht="23.25">
      <c r="A19" s="644" t="s">
        <v>98</v>
      </c>
      <c r="B19" s="645"/>
      <c r="C19" s="646"/>
      <c r="D19" s="64">
        <v>2.4390243902439011</v>
      </c>
      <c r="F19" s="653" t="s">
        <v>100</v>
      </c>
      <c r="G19" s="654"/>
      <c r="H19" s="62">
        <f>COUNTA(ปพ.5!D6:D55)</f>
        <v>35</v>
      </c>
      <c r="I19" s="52" t="s">
        <v>103</v>
      </c>
    </row>
    <row r="20" spans="1:13" ht="23.25">
      <c r="A20" s="644" t="s">
        <v>96</v>
      </c>
      <c r="B20" s="645"/>
      <c r="C20" s="646"/>
      <c r="D20" s="65">
        <v>67.378048780487802</v>
      </c>
      <c r="F20" s="647" t="s">
        <v>101</v>
      </c>
      <c r="G20" s="648"/>
      <c r="H20" s="324">
        <v>0</v>
      </c>
      <c r="I20" s="52" t="s">
        <v>103</v>
      </c>
    </row>
    <row r="21" spans="1:13" ht="24" thickBot="1">
      <c r="A21" s="649" t="s">
        <v>97</v>
      </c>
      <c r="B21" s="650"/>
      <c r="C21" s="650"/>
      <c r="D21" s="66">
        <v>2.6951219512195101</v>
      </c>
      <c r="F21" s="651" t="s">
        <v>102</v>
      </c>
      <c r="G21" s="652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5" t="s">
        <v>159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2020-08-20T04:26:31Z</dcterms:modified>
</cp:coreProperties>
</file>