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___งาน ปพ.5\ปีการศึกษา 2563\ป.6-3\"/>
    </mc:Choice>
  </mc:AlternateContent>
  <bookViews>
    <workbookView showSheetTabs="0" xWindow="0" yWindow="0" windowWidth="20490" windowHeight="7500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<sst xmlns="http://schemas.openxmlformats.org/spreadsheetml/2006/main" count="867" uniqueCount="464">
  <si>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</si>
  <si>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</si>
  <si>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</si>
  <si>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</si>
  <si>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</si>
  <si>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</si>
  <si>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</si>
  <si>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</si>
  <si>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</si>
  <si>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</si>
  <si>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</si>
  <si>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</si>
  <si>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</si>
  <si>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</si>
  <si>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</si>
  <si>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</si>
  <si>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</si>
  <si>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</si>
  <si>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</si>
  <si>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</si>
  <si>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</si>
  <si>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</si>
  <si>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</si>
  <si>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</si>
  <si>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</si>
  <si>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</si>
  <si>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</si>
  <si>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</si>
  <si>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</si>
  <si>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</si>
  <si>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</si>
  <si>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</si>
  <si>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</si>
  <si>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</si>
  <si>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</si>
  <si>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</si>
  <si>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</si>
  <si>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</si>
  <si>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</si>
  <si>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</si>
  <si>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</si>
  <si>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</si>
  <si>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</si>
  <si>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</si>
  <si>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</si>
  <si>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</si>
  <si>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</si>
  <si>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</si>
  <si>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</si>
  <si>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</si>
  <si>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</si>
  <si>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</si>
  <si>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</si>
  <si>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</si>
  <si>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</si>
  <si>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</si>
  <si>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</si>
  <si>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</si>
  <si>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</si>
  <si>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</si>
  <si>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</si>
  <si>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</si>
  <si>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</si>
  <si>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</si>
  <si>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</si>
  <si>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</si>
  <si>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</si>
  <si>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</si>
  <si>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</si>
  <si>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</si>
  <si>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</si>
  <si>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</si>
  <si>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</si>
  <si>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</si>
  <si>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</si>
  <si>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</si>
  <si>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</si>
  <si>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</si>
  <si>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</si>
  <si>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</si>
  <si>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</si>
  <si>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</si>
  <si>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</si>
  <si>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</si>
  <si>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</si>
  <si>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</si>
  <si>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</si>
  <si>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</si>
  <si>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</si>
  <si>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</si>
  <si>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</si>
  <si>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</si>
  <si>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</si>
  <si>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</si>
  <si>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</si>
  <si>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</si>
  <si>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</si>
  <si>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</si>
  <si>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</si>
  <si>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</si>
  <si>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</si>
  <si>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</si>
  <si>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</si>
  <si>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</si>
  <si>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</si>
  <si>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</si>
  <si>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</si>
  <si>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</si>
  <si>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</si>
  <si>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</si>
  <si>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</si>
  <si>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</si>
  <si>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</si>
  <si>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</si>
  <si>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</si>
  <si>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</si>
  <si>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</si>
  <si>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</si>
  <si>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</si>
  <si>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</si>
  <si>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</si>
  <si>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</si>
  <si>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</si>
  <si>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</si>
  <si>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</si>
  <si>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</si>
  <si>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</si>
  <si>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</si>
  <si>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</si>
  <si>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</si>
  <si>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</si>
  <si>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</si>
  <si>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</si>
  <si>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</si>
  <si>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</si>
  <si>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</si>
  <si>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</si>
  <si>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</si>
  <si>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</si>
  <si>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</si>
  <si>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</si>
  <si>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</si>
  <si>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</si>
  <si>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</si>
  <si>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</si>
  <si>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</si>
  <si>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</si>
  <si>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</si>
  <si>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</si>
  <si>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</si>
  <si>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</si>
  <si>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</si>
  <si>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</si>
  <si>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</si>
  <si>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</si>
  <si>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</si>
  <si>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</si>
  <si>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</si>
  <si>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</si>
  <si>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</si>
  <si>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</si>
  <si>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</si>
  <si>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</si>
  <si>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</si>
  <si>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</si>
  <si>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</si>
  <si>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</si>
  <si>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</si>
  <si>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</si>
  <si>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</si>
  <si>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</si>
  <si>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</si>
  <si>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</si>
  <si>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</si>
  <si>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</si>
  <si>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</si>
  <si>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</si>
  <si>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</si>
  <si>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</si>
  <si>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</si>
  <si>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</si>
  <si>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</si>
  <si>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</si>
  <si>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</si>
  <si>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</si>
  <si>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</si>
  <si>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</si>
  <si>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</si>
  <si>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</si>
  <si>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</si>
  <si>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</si>
  <si>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</si>
  <si>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</si>
  <si>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</si>
  <si>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</si>
  <si>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</si>
  <si>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</si>
  <si>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</si>
  <si>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</si>
  <si>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</si>
  <si>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</si>
  <si>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</si>
  <si>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</si>
  <si>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</si>
  <si>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</si>
  <si>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</si>
  <si>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</si>
  <si>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</si>
  <si>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</si>
  <si>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</si>
  <si>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</si>
  <si>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</si>
  <si>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</si>
  <si>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</si>
  <si>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</si>
  <si>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</si>
  <si>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</si>
  <si>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</si>
  <si>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</si>
  <si>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</si>
  <si>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</si>
  <si>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</si>
  <si>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</si>
  <si>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</si>
  <si>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</si>
  <si>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</si>
  <si>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</si>
  <si>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</si>
  <si>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</si>
  <si>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</si>
  <si>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</si>
  <si>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</si>
  <si>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</si>
  <si>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</si>
  <si>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</si>
  <si>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</si>
  <si>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</si>
  <si>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</si>
  <si>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</si>
  <si>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</si>
  <si>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</si>
  <si>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</si>
  <si>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</si>
  <si>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</si>
  <si>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</si>
  <si>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</si>
  <si>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</si>
  <si>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</si>
  <si>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</si>
  <si>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</si>
  <si>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</si>
  <si>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</si>
  <si>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</si>
  <si>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</si>
  <si>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</si>
  <si>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</si>
  <si>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</si>
  <si>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</si>
  <si>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</si>
  <si>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</si>
  <si>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</si>
  <si>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</si>
  <si>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</si>
  <si>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</si>
  <si>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</si>
  <si>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</si>
  <si>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</si>
  <si>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</si>
  <si>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</si>
  <si>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</si>
  <si>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</si>
  <si>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</si>
  <si>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</si>
  <si>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</si>
  <si>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</si>
  <si>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</si>
  <si>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</si>
  <si>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</si>
  <si>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</si>
  <si>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</si>
  <si>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</si>
  <si>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</si>
  <si>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</si>
  <si>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</si>
  <si>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</si>
  <si>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</si>
  <si>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</si>
  <si>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</si>
  <si>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</si>
  <si>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</si>
  <si>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</si>
  <si>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</si>
  <si>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</si>
  <si>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</si>
  <si>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</si>
  <si>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</si>
  <si>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</si>
  <si>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</si>
  <si>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</si>
  <si>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</si>
  <si>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</si>
  <si>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</si>
  <si>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</si>
  <si>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</si>
  <si>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</si>
  <si>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</si>
  <si>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</si>
  <si>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</si>
  <si>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</si>
  <si>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</si>
  <si>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</si>
  <si>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</si>
  <si>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</si>
  <si>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</si>
  <si>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</si>
  <si>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</si>
  <si>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</si>
  <si>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</si>
  <si>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</si>
  <si>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</si>
  <si>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</si>
  <si>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</si>
  <si>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</si>
  <si>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</si>
  <si>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</si>
  <si>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</si>
  <si>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</si>
  <si>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</si>
  <si>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</si>
  <si>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</si>
  <si>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</si>
  <si>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</si>
  <si>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</si>
  <si>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</si>
  <si>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</si>
  <si>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</si>
  <si>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</si>
  <si>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</si>
  <si>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</si>
  <si>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</si>
  <si>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</si>
  <si>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</si>
  <si>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</si>
  <si>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</si>
  <si>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</si>
  <si>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</si>
  <si>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</si>
  <si>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</si>
  <si>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</si>
  <si>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</si>
  <si>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</si>
  <si>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</si>
  <si>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</si>
  <si>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</si>
  <si>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</si>
  <si>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</si>
  <si>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-</t>
  </si>
  <si>
    <t>นายเดช ตรีวิเศษ</t>
  </si>
  <si>
    <t>เด็กชาย อัครพล  สุดามาต</t>
  </si>
  <si>
    <t>เด็กชาย ปพัฒน์กร  ชีวขนาน</t>
  </si>
  <si>
    <t>เด็กชาย รวิสุต  คชวงษ์</t>
  </si>
  <si>
    <t>เด็กหญิง อริสา  สถิตถาวรกุล</t>
  </si>
  <si>
    <t>เด็กชาย ธนกฤต  สิงห์ซอม</t>
  </si>
  <si>
    <t>เด็กชาย รัชศักดิ์  นบน้อม</t>
  </si>
  <si>
    <t>เด็กหญิง เอธิตรา  สิงห์สถิตย์</t>
  </si>
  <si>
    <t>เด็กหญิง สาริศา  ประทุมชาติ</t>
  </si>
  <si>
    <t>เด็กชาย ศุภฤกษ์  จันทะเรือง</t>
  </si>
  <si>
    <t>เด็กชาย ธฤต  คุ้มภัย</t>
  </si>
  <si>
    <t>เด็กชาย รัฐศาสตร์  ยืนยง</t>
  </si>
  <si>
    <t>เด็กหญิง มณีวรรณ  ภูผิวฟ้า</t>
  </si>
  <si>
    <t>เด็กหญิง ดลพร  บุญเปรื่อง</t>
  </si>
  <si>
    <t>เด็กชาย จักรพงษ์  สุภนามัย</t>
  </si>
  <si>
    <t>เด็กชาย อภิเชษฐ์  จีนหน่อ</t>
  </si>
  <si>
    <t>เด็กชาย พีระพงค์  แดงดำรงค์</t>
  </si>
  <si>
    <t>เด็กชาย สถาพร  ชาวเวียง</t>
  </si>
  <si>
    <t>เด็กชาย วุฒิชัย  ลุผล</t>
  </si>
  <si>
    <t>เด็กหญิง ณัฐวีร์  ขวัญแก้ว</t>
  </si>
  <si>
    <t>เด็กหญิง อภิชญา  สิทธิบุญ</t>
  </si>
  <si>
    <t>เด็กชาย รัฐธรรมนูญ  แตงคำ</t>
  </si>
  <si>
    <t>เด็กชาย ณัฐภูมิ  จันมาลา</t>
  </si>
  <si>
    <t>เด็กหญิง ศุภชนันท์  จิตรวิศวชล</t>
  </si>
  <si>
    <t>เด็กชาย ธนวิชญ์  ฉั่วตระกูล</t>
  </si>
  <si>
    <t>เด็กชาย ณัฐกิตติ์  เพียซ้าย</t>
  </si>
  <si>
    <t>เด็กชาย ธนโชติ  ประทุมแมน</t>
  </si>
  <si>
    <t>เด็กหญิง ธนพร  ยอดคีรี</t>
  </si>
  <si>
    <t>เด็กหญิง กุลรดา  ริยะบุตร</t>
  </si>
  <si>
    <t>เด็กชาย สุวัฒน์  โพธิ์สุวรรณ</t>
  </si>
  <si>
    <t>เด็กหญิง ณภัทร  เครือพานิช</t>
  </si>
  <si>
    <t>เด็กหญิง วิรินธิยา  ศิริพิพัฒน์</t>
  </si>
  <si>
    <t>เด็กหญิง ภัทรฤทัย  ใจหล้า</t>
  </si>
  <si>
    <t>เด็กชาย ภัทรชน  วัฒนพงศ์ไพบูลย์</t>
  </si>
  <si>
    <t>เด็กชาย กมลวิช  ชัยชนะ</t>
  </si>
  <si>
    <t>เด็กชาย ศิวนาท  ปัญญาแฝง</t>
  </si>
  <si>
    <t>1102400226668</t>
  </si>
  <si>
    <t>1103300268041</t>
  </si>
  <si>
    <t>1103200154745</t>
  </si>
  <si>
    <t>1103704371227</t>
  </si>
  <si>
    <t>1103200166719</t>
  </si>
  <si>
    <t>1103200156519</t>
  </si>
  <si>
    <t>1100401448336</t>
  </si>
  <si>
    <t>1100704078896</t>
  </si>
  <si>
    <t>1103400161699</t>
  </si>
  <si>
    <t>1100704078390</t>
  </si>
  <si>
    <t>1103200155270</t>
  </si>
  <si>
    <t>1103200151215</t>
  </si>
  <si>
    <t>1639900502755</t>
  </si>
  <si>
    <t>1100704104897</t>
  </si>
  <si>
    <t>1103200176935</t>
  </si>
  <si>
    <t>1103200178334</t>
  </si>
  <si>
    <t>1100704047885</t>
  </si>
  <si>
    <t>1103200153919</t>
  </si>
  <si>
    <t>1350101849431</t>
  </si>
  <si>
    <t>1103400158680</t>
  </si>
  <si>
    <t>1103704385040</t>
  </si>
  <si>
    <t>1359700046821</t>
  </si>
  <si>
    <t>1100704046251</t>
  </si>
  <si>
    <t>1103704436558</t>
  </si>
  <si>
    <t>1110301488816</t>
  </si>
  <si>
    <t>1629200049420</t>
  </si>
  <si>
    <t>1419902537337</t>
  </si>
  <si>
    <t>1102170108430</t>
  </si>
  <si>
    <t>1100704099265</t>
  </si>
  <si>
    <t>1839400038781</t>
  </si>
  <si>
    <t>1100202001447</t>
  </si>
  <si>
    <t>1100704053915</t>
  </si>
  <si>
    <t>1839902039872</t>
  </si>
  <si>
    <t>1306200081692</t>
  </si>
  <si>
    <t>1101700444619</t>
  </si>
  <si>
    <t>6212</t>
  </si>
  <si>
    <t>6214</t>
  </si>
  <si>
    <t>6215</t>
  </si>
  <si>
    <t>6235</t>
  </si>
  <si>
    <t>6238</t>
  </si>
  <si>
    <t>6249</t>
  </si>
  <si>
    <t>6253</t>
  </si>
  <si>
    <t>6259</t>
  </si>
  <si>
    <t>6267</t>
  </si>
  <si>
    <t>6274</t>
  </si>
  <si>
    <t>6278</t>
  </si>
  <si>
    <t>6281</t>
  </si>
  <si>
    <t>6285</t>
  </si>
  <si>
    <t>6301</t>
  </si>
  <si>
    <t>6308</t>
  </si>
  <si>
    <t>6323</t>
  </si>
  <si>
    <t>6325</t>
  </si>
  <si>
    <t>6332</t>
  </si>
  <si>
    <t>6339</t>
  </si>
  <si>
    <t>6348</t>
  </si>
  <si>
    <t>6416</t>
  </si>
  <si>
    <t>6437</t>
  </si>
  <si>
    <t>6600</t>
  </si>
  <si>
    <t>6636</t>
  </si>
  <si>
    <t>6819</t>
  </si>
  <si>
    <t>7029</t>
  </si>
  <si>
    <t>7032</t>
  </si>
  <si>
    <t>7033</t>
  </si>
  <si>
    <t>7232</t>
  </si>
  <si>
    <t>7436</t>
  </si>
  <si>
    <t>7618</t>
  </si>
  <si>
    <t>7619</t>
  </si>
  <si>
    <t>7654</t>
  </si>
  <si>
    <t>7655</t>
  </si>
  <si>
    <t>7656</t>
  </si>
  <si>
    <t>นายวิวัฒน์ โคตรชมภู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</si>
</sst>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\-0000\-00000\-00\-0"/>
    <numFmt numFmtId="188" formatCode="0.0"/>
    <numFmt numFmtId="189" formatCode="[$-D000000]0\ 0000\ 00000\ 00\ 0"/>
    <numFmt numFmtId="190" formatCode="[$-D01041E]d\ mmm\ yy;@"/>
  </numFmts>
  <fonts count="77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Tahoma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87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87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88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87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89" fontId="42" fillId="2" borderId="51" xfId="0" applyNumberFormat="1" applyFont="1" applyFill="1" applyBorder="1" applyAlignment="1" applyProtection="1">
      <alignment horizontal="center" shrinkToFit="1"/>
      <protection locked="0"/>
    </xf>
    <xf numFmtId="189" fontId="42" fillId="2" borderId="63" xfId="0" applyNumberFormat="1" applyFont="1" applyFill="1" applyBorder="1" applyAlignment="1" applyProtection="1">
      <alignment horizontal="center" shrinkToFit="1"/>
      <protection locked="0"/>
    </xf>
    <xf numFmtId="189" fontId="42" fillId="19" borderId="90" xfId="0" applyNumberFormat="1" applyFont="1" applyFill="1" applyBorder="1" applyAlignment="1" applyProtection="1">
      <alignment horizontal="center" shrinkToFit="1"/>
    </xf>
    <xf numFmtId="189" fontId="42" fillId="19" borderId="25" xfId="0" applyNumberFormat="1" applyFont="1" applyFill="1" applyBorder="1" applyAlignment="1" applyProtection="1">
      <alignment horizontal="center" shrinkToFit="1"/>
    </xf>
    <xf numFmtId="189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90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90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59" fontId="70" fillId="27" borderId="0" xfId="0" applyNumberFormat="1" applyFont="1" applyFill="1"/>
    <xf numFmtId="59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89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89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59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59" fontId="59" fillId="19" borderId="0" xfId="0" applyNumberFormat="1" applyFont="1" applyFill="1" applyAlignment="1" applyProtection="1">
      <alignment horizontal="center" vertical="center"/>
      <protection locked="0"/>
    </xf>
    <xf numFmtId="59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27026768"/>
        <c:axId val="-427032752"/>
      </c:lineChart>
      <c:catAx>
        <c:axId val="-427026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427032752"/>
        <c:crosses val="autoZero"/>
        <c:auto val="1"/>
        <c:lblAlgn val="ctr"/>
        <c:lblOffset val="100"/>
        <c:noMultiLvlLbl val="0"/>
      </c:catAx>
      <c:valAx>
        <c:axId val="-427032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427026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Normal="100" workbookViewId="0">
      <pane ySplit="15" topLeftCell="A16" activePane="bottomLeft" state="frozen"/>
      <selection pane="bottomLeft"/>
    </sheetView>
  </sheetViews>
  <sheetFormatPr defaultRowHeight="23.25" x14ac:dyDescent="0.35"/>
  <cols>
    <col min="1" max="17" width="9" style="329"/>
    <col min="18" max="18" width="10.875" style="329" customWidth="1"/>
    <col min="19" max="16384" width="9" style="329"/>
  </cols>
  <sheetData>
    <row r="1" spans="1:18" x14ac:dyDescent="0.35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x14ac:dyDescent="0.35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 x14ac:dyDescent="0.35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 x14ac:dyDescent="0.35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 x14ac:dyDescent="0.35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 x14ac:dyDescent="0.35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 x14ac:dyDescent="0.35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 x14ac:dyDescent="0.35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 x14ac:dyDescent="0.35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 x14ac:dyDescent="0.35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 x14ac:dyDescent="0.35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 x14ac:dyDescent="0.35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 x14ac:dyDescent="0.35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 x14ac:dyDescent="0.35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 x14ac:dyDescent="0.35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93" zoomScaleNormal="93" workbookViewId="0">
      <pane xSplit="10" ySplit="17" topLeftCell="K18" activePane="bottomRight" state="frozen"/>
      <selection pane="topRight" activeCell="K1" sqref="K1"/>
      <selection pane="bottomLeft" activeCell="A18" sqref="A18"/>
      <selection pane="bottomRight" activeCell="E17" sqref="E17"/>
    </sheetView>
  </sheetViews>
  <sheetFormatPr defaultRowHeight="20.25" x14ac:dyDescent="0.3"/>
  <cols>
    <col min="1" max="1" width="23.5" style="325" customWidth="1"/>
    <col min="2" max="2" width="51.875" style="325" customWidth="1"/>
    <col min="3" max="3" width="6.875" style="325" customWidth="1"/>
    <col min="4" max="4" width="5.875" style="325" customWidth="1"/>
    <col min="5" max="9" width="9" style="325"/>
    <col min="10" max="10" width="15.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5" style="325" hidden="1" customWidth="1"/>
    <col min="17" max="17" width="16.5" style="325" hidden="1" customWidth="1"/>
    <col min="18" max="18" width="0" style="325" hidden="1" customWidth="1"/>
    <col min="19" max="16384" width="9" style="325"/>
  </cols>
  <sheetData>
    <row r="1" spans="1:17" ht="36.75" customHeight="1" thickBot="1" x14ac:dyDescent="0.35">
      <c r="A1" s="428" t="s">
        <v>213</v>
      </c>
      <c r="B1" s="428"/>
    </row>
    <row r="2" spans="1:17" x14ac:dyDescent="0.3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 x14ac:dyDescent="0.3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 x14ac:dyDescent="0.3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 x14ac:dyDescent="0.3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 x14ac:dyDescent="0.3">
      <c r="A6" s="394" t="s">
        <v>69</v>
      </c>
      <c r="B6" s="396" t="s">
        <v>280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 x14ac:dyDescent="0.3">
      <c r="A7" s="394" t="s">
        <v>214</v>
      </c>
      <c r="B7" s="397" t="s">
        <v>288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 x14ac:dyDescent="0.3">
      <c r="A8" s="394" t="s">
        <v>70</v>
      </c>
      <c r="B8" s="397" t="s">
        <v>336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 x14ac:dyDescent="0.3">
      <c r="A9" s="394" t="s">
        <v>215</v>
      </c>
      <c r="B9" s="397" t="s">
        <v>288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 x14ac:dyDescent="0.3">
      <c r="A10" s="394" t="s">
        <v>61</v>
      </c>
      <c r="B10" s="417" t="s">
        <v>463</v>
      </c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 x14ac:dyDescent="0.3">
      <c r="A11" s="394" t="s">
        <v>61</v>
      </c>
      <c r="B11" s="414" t="s">
        <v>356</v>
      </c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 x14ac:dyDescent="0.3">
      <c r="A12" s="394" t="s">
        <v>71</v>
      </c>
      <c r="B12" s="415" t="s">
        <v>357</v>
      </c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 x14ac:dyDescent="0.35">
      <c r="A13" s="394" t="s">
        <v>71</v>
      </c>
      <c r="B13" s="416" t="s">
        <v>356</v>
      </c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 x14ac:dyDescent="0.3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 x14ac:dyDescent="0.3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 x14ac:dyDescent="0.3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 x14ac:dyDescent="0.3">
      <c r="B17" s="398" t="s">
        <v>231</v>
      </c>
      <c r="C17" s="411">
        <v>80</v>
      </c>
      <c r="D17" s="412">
        <v>20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 x14ac:dyDescent="0.3">
      <c r="N18" s="386" t="s">
        <v>253</v>
      </c>
      <c r="O18" s="325" t="s">
        <v>274</v>
      </c>
      <c r="Q18" s="325" t="s">
        <v>317</v>
      </c>
    </row>
    <row r="19" spans="2:17" x14ac:dyDescent="0.3">
      <c r="N19" s="386" t="s">
        <v>254</v>
      </c>
      <c r="O19" s="325" t="s">
        <v>275</v>
      </c>
      <c r="Q19" s="325" t="s">
        <v>318</v>
      </c>
    </row>
    <row r="20" spans="2:17" x14ac:dyDescent="0.3">
      <c r="N20" s="386" t="s">
        <v>255</v>
      </c>
      <c r="O20" s="325" t="s">
        <v>276</v>
      </c>
      <c r="Q20" s="325" t="s">
        <v>319</v>
      </c>
    </row>
    <row r="21" spans="2:17" x14ac:dyDescent="0.3">
      <c r="N21" s="386" t="s">
        <v>256</v>
      </c>
      <c r="O21" s="325" t="s">
        <v>277</v>
      </c>
      <c r="Q21" s="325" t="s">
        <v>320</v>
      </c>
    </row>
    <row r="22" spans="2:17" x14ac:dyDescent="0.3">
      <c r="C22" s="326"/>
      <c r="N22" s="386" t="s">
        <v>257</v>
      </c>
      <c r="O22" s="325" t="s">
        <v>278</v>
      </c>
      <c r="Q22" s="325" t="s">
        <v>321</v>
      </c>
    </row>
    <row r="23" spans="2:17" x14ac:dyDescent="0.3">
      <c r="N23" s="386" t="s">
        <v>258</v>
      </c>
      <c r="O23" s="325" t="s">
        <v>279</v>
      </c>
      <c r="Q23" s="325" t="s">
        <v>322</v>
      </c>
    </row>
    <row r="24" spans="2:17" x14ac:dyDescent="0.3">
      <c r="C24" s="326"/>
      <c r="O24" s="325" t="s">
        <v>280</v>
      </c>
      <c r="Q24" s="325" t="s">
        <v>323</v>
      </c>
    </row>
    <row r="25" spans="2:17" x14ac:dyDescent="0.3">
      <c r="O25" s="325" t="s">
        <v>281</v>
      </c>
      <c r="Q25" s="325" t="s">
        <v>324</v>
      </c>
    </row>
    <row r="26" spans="2:17" x14ac:dyDescent="0.3">
      <c r="C26" s="326"/>
      <c r="Q26" s="325" t="s">
        <v>325</v>
      </c>
    </row>
    <row r="27" spans="2:17" x14ac:dyDescent="0.3">
      <c r="Q27" s="325" t="s">
        <v>326</v>
      </c>
    </row>
    <row r="28" spans="2:17" x14ac:dyDescent="0.3">
      <c r="C28" s="326"/>
      <c r="Q28" s="325" t="s">
        <v>327</v>
      </c>
    </row>
    <row r="29" spans="2:17" x14ac:dyDescent="0.3">
      <c r="C29" s="326"/>
      <c r="Q29" s="325" t="s">
        <v>328</v>
      </c>
    </row>
    <row r="30" spans="2:17" x14ac:dyDescent="0.3">
      <c r="Q30" s="325" t="s">
        <v>329</v>
      </c>
    </row>
    <row r="31" spans="2:17" x14ac:dyDescent="0.3">
      <c r="Q31" s="325" t="s">
        <v>330</v>
      </c>
    </row>
    <row r="32" spans="2:17" x14ac:dyDescent="0.3">
      <c r="Q32" s="325" t="s">
        <v>331</v>
      </c>
    </row>
    <row r="33" spans="17:17" x14ac:dyDescent="0.3">
      <c r="Q33" s="325" t="s">
        <v>332</v>
      </c>
    </row>
    <row r="34" spans="17:17" x14ac:dyDescent="0.3">
      <c r="Q34" s="325" t="s">
        <v>333</v>
      </c>
    </row>
    <row r="35" spans="17:17" x14ac:dyDescent="0.3">
      <c r="Q35" s="325" t="s">
        <v>334</v>
      </c>
    </row>
    <row r="36" spans="17:17" x14ac:dyDescent="0.3">
      <c r="Q36" s="325" t="s">
        <v>335</v>
      </c>
    </row>
    <row r="37" spans="17:17" x14ac:dyDescent="0.3">
      <c r="Q37" s="325" t="s">
        <v>336</v>
      </c>
    </row>
    <row r="38" spans="17:17" x14ac:dyDescent="0.3">
      <c r="Q38" s="325" t="s">
        <v>337</v>
      </c>
    </row>
    <row r="39" spans="17:17" x14ac:dyDescent="0.3">
      <c r="Q39" s="325" t="s">
        <v>338</v>
      </c>
    </row>
    <row r="40" spans="17:17" x14ac:dyDescent="0.3">
      <c r="Q40" s="325" t="s">
        <v>339</v>
      </c>
    </row>
    <row r="41" spans="17:17" x14ac:dyDescent="0.3">
      <c r="Q41" s="325" t="s">
        <v>340</v>
      </c>
    </row>
    <row r="42" spans="17:17" x14ac:dyDescent="0.3">
      <c r="Q42" s="325" t="s">
        <v>341</v>
      </c>
    </row>
    <row r="43" spans="17:17" x14ac:dyDescent="0.3">
      <c r="Q43" s="325" t="s">
        <v>342</v>
      </c>
    </row>
    <row r="44" spans="17:17" x14ac:dyDescent="0.3">
      <c r="Q44" s="325" t="s">
        <v>343</v>
      </c>
    </row>
    <row r="45" spans="17:17" x14ac:dyDescent="0.3">
      <c r="Q45" s="325" t="s">
        <v>344</v>
      </c>
    </row>
    <row r="46" spans="17:17" x14ac:dyDescent="0.3">
      <c r="Q46" s="325" t="s">
        <v>345</v>
      </c>
    </row>
    <row r="47" spans="17:17" x14ac:dyDescent="0.3">
      <c r="Q47" s="325" t="s">
        <v>346</v>
      </c>
    </row>
    <row r="48" spans="17:17" x14ac:dyDescent="0.3">
      <c r="Q48" s="325" t="s">
        <v>347</v>
      </c>
    </row>
    <row r="49" spans="17:17" x14ac:dyDescent="0.3">
      <c r="Q49" s="325" t="s">
        <v>348</v>
      </c>
    </row>
    <row r="50" spans="17:17" x14ac:dyDescent="0.3">
      <c r="Q50" s="325" t="s">
        <v>349</v>
      </c>
    </row>
    <row r="51" spans="17:17" x14ac:dyDescent="0.3">
      <c r="Q51" s="325" t="s">
        <v>350</v>
      </c>
    </row>
    <row r="52" spans="17:17" x14ac:dyDescent="0.3">
      <c r="Q52" s="325" t="s">
        <v>351</v>
      </c>
    </row>
    <row r="53" spans="17:17" x14ac:dyDescent="0.3">
      <c r="Q53" s="325" t="s">
        <v>352</v>
      </c>
    </row>
    <row r="54" spans="17:17" x14ac:dyDescent="0.3">
      <c r="Q54" s="325" t="s">
        <v>353</v>
      </c>
    </row>
    <row r="55" spans="17:17" x14ac:dyDescent="0.3">
      <c r="Q55" s="325" t="s">
        <v>354</v>
      </c>
    </row>
  </sheetData>
  <sheetProtection password="B007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RowHeight="14.25" x14ac:dyDescent="0.2"/>
  <cols>
    <col min="1" max="11" width="5.125" style="141" customWidth="1"/>
    <col min="12" max="12" width="5.625" style="141" customWidth="1"/>
    <col min="13" max="14" width="5.125" style="141" customWidth="1"/>
    <col min="15" max="15" width="4.5" style="141" customWidth="1"/>
    <col min="16" max="16" width="3.75" style="141" customWidth="1"/>
    <col min="17" max="16384" width="9" style="141"/>
  </cols>
  <sheetData>
    <row r="1" spans="1:24" ht="14.25" customHeight="1" x14ac:dyDescent="0.2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 x14ac:dyDescent="0.2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 x14ac:dyDescent="0.2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78" t="s">
        <v>47</v>
      </c>
      <c r="O3" s="478"/>
      <c r="P3" s="387"/>
      <c r="R3" s="249"/>
    </row>
    <row r="4" spans="1:24" ht="12.75" customHeight="1" x14ac:dyDescent="0.2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 x14ac:dyDescent="0.2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 x14ac:dyDescent="0.2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 x14ac:dyDescent="0.2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 x14ac:dyDescent="0.2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 x14ac:dyDescent="0.2">
      <c r="A9" s="480" t="str">
        <f>DATA!B3</f>
        <v>โรงเรียนมูลนิธิวัดปากบ่อ  เขตสวนหลวง  กรุงเทพมหานคร</v>
      </c>
      <c r="B9" s="480"/>
      <c r="C9" s="480"/>
      <c r="D9" s="480"/>
      <c r="E9" s="480"/>
      <c r="F9" s="480"/>
      <c r="G9" s="480"/>
      <c r="H9" s="480"/>
      <c r="I9" s="480"/>
      <c r="J9" s="480"/>
      <c r="K9" s="480"/>
      <c r="L9" s="480"/>
      <c r="M9" s="480"/>
      <c r="N9" s="480"/>
      <c r="O9" s="480"/>
      <c r="P9" s="480"/>
      <c r="T9" s="477" t="s">
        <v>223</v>
      </c>
      <c r="U9" s="477"/>
      <c r="V9" s="477"/>
      <c r="W9" s="477"/>
      <c r="X9" s="477"/>
    </row>
    <row r="10" spans="1:24" ht="29.25" customHeight="1" x14ac:dyDescent="0.2">
      <c r="A10" s="480" t="str">
        <f>DATA!B4</f>
        <v>สำนักงานเขตพื้นที่การศึกษาประถมศึกษา กรุงเทพมหานคร</v>
      </c>
      <c r="B10" s="480"/>
      <c r="C10" s="480"/>
      <c r="D10" s="480"/>
      <c r="E10" s="480"/>
      <c r="F10" s="480"/>
      <c r="G10" s="480"/>
      <c r="H10" s="480"/>
      <c r="I10" s="480"/>
      <c r="J10" s="480"/>
      <c r="K10" s="480"/>
      <c r="L10" s="480"/>
      <c r="M10" s="480"/>
      <c r="N10" s="480"/>
      <c r="O10" s="480"/>
      <c r="P10" s="480"/>
    </row>
    <row r="11" spans="1:24" ht="22.5" customHeight="1" x14ac:dyDescent="0.2">
      <c r="A11" s="460" t="s">
        <v>65</v>
      </c>
      <c r="B11" s="460"/>
      <c r="C11" s="460"/>
      <c r="D11" s="460"/>
      <c r="E11" s="460"/>
      <c r="F11" s="460"/>
      <c r="G11" s="460"/>
      <c r="H11" s="460"/>
      <c r="I11" s="460"/>
      <c r="J11" s="460"/>
      <c r="K11" s="460"/>
      <c r="L11" s="460"/>
      <c r="M11" s="460"/>
      <c r="N11" s="460"/>
      <c r="O11" s="460"/>
      <c r="P11" s="460"/>
    </row>
    <row r="12" spans="1:24" ht="24.75" customHeight="1" x14ac:dyDescent="0.2">
      <c r="A12" s="460" t="str">
        <f>"กลุ่มสาระการเรียนรู้"&amp;DATA!B7</f>
        <v>กลุ่มสาระการเรียนรู้สุขศึกษาและพลศึกษา</v>
      </c>
      <c r="B12" s="460"/>
      <c r="C12" s="460"/>
      <c r="D12" s="460"/>
      <c r="E12" s="460"/>
      <c r="F12" s="460"/>
      <c r="G12" s="460"/>
      <c r="H12" s="460"/>
      <c r="I12" s="460"/>
      <c r="J12" s="460"/>
      <c r="K12" s="460"/>
      <c r="L12" s="460"/>
      <c r="M12" s="460"/>
      <c r="N12" s="460"/>
      <c r="O12" s="460"/>
      <c r="P12" s="460"/>
    </row>
    <row r="13" spans="1:24" ht="20.25" customHeight="1" x14ac:dyDescent="0.2">
      <c r="A13" s="479" t="str">
        <f>DATA!B5</f>
        <v>ปีการศึกษา 2563</v>
      </c>
      <c r="B13" s="479"/>
      <c r="C13" s="479"/>
      <c r="D13" s="479"/>
      <c r="E13" s="479"/>
      <c r="F13" s="479"/>
      <c r="G13" s="479"/>
      <c r="H13" s="479"/>
      <c r="I13" s="479"/>
      <c r="J13" s="479"/>
      <c r="K13" s="479"/>
      <c r="L13" s="479"/>
      <c r="M13" s="479"/>
      <c r="N13" s="479"/>
      <c r="O13" s="479"/>
      <c r="P13" s="479"/>
    </row>
    <row r="14" spans="1:24" ht="12" customHeight="1" x14ac:dyDescent="0.2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 x14ac:dyDescent="0.2">
      <c r="A15" s="479" t="str">
        <f>DATA!B6</f>
        <v>ประถมศึกษาปีที่ ๖/๓</v>
      </c>
      <c r="B15" s="479"/>
      <c r="C15" s="479"/>
      <c r="D15" s="479"/>
      <c r="E15" s="479"/>
      <c r="F15" s="479"/>
      <c r="G15" s="479"/>
      <c r="H15" s="479"/>
      <c r="I15" s="479"/>
      <c r="J15" s="479"/>
      <c r="K15" s="479"/>
      <c r="L15" s="479"/>
      <c r="M15" s="479"/>
      <c r="N15" s="479"/>
      <c r="O15" s="479"/>
      <c r="P15" s="479"/>
    </row>
    <row r="16" spans="1:24" ht="21.75" customHeight="1" x14ac:dyDescent="0.2">
      <c r="A16" s="460" t="str">
        <f>DATA!B8&amp;"   วิชา"&amp;DATA!B9</f>
        <v>รหัสวิชา พ16101   วิชาสุขศึกษาและพลศึกษา</v>
      </c>
      <c r="B16" s="460"/>
      <c r="C16" s="460"/>
      <c r="D16" s="460"/>
      <c r="E16" s="460"/>
      <c r="F16" s="460"/>
      <c r="G16" s="460"/>
      <c r="H16" s="460"/>
      <c r="I16" s="460"/>
      <c r="J16" s="460"/>
      <c r="K16" s="460"/>
      <c r="L16" s="460"/>
      <c r="M16" s="460"/>
      <c r="N16" s="460"/>
      <c r="O16" s="460"/>
      <c r="P16" s="460"/>
    </row>
    <row r="17" spans="1:18" ht="10.5" customHeight="1" x14ac:dyDescent="0.2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 x14ac:dyDescent="0.25">
      <c r="A18" s="388"/>
      <c r="B18" s="388"/>
      <c r="C18" s="388"/>
      <c r="D18" s="389"/>
      <c r="E18" s="390" t="s">
        <v>48</v>
      </c>
      <c r="F18" s="389"/>
      <c r="G18" s="390"/>
      <c r="H18" s="476" t="str">
        <f>DATA!B10</f>
        <v>นายวิวัฒน์ โคตรชมภู</v>
      </c>
      <c r="I18" s="476"/>
      <c r="J18" s="476"/>
      <c r="K18" s="476"/>
      <c r="L18" s="476"/>
      <c r="M18" s="476"/>
      <c r="N18" s="476"/>
      <c r="O18" s="391"/>
      <c r="P18" s="392"/>
      <c r="R18" s="142"/>
    </row>
    <row r="19" spans="1:18" ht="19.5" customHeight="1" x14ac:dyDescent="0.25">
      <c r="A19" s="388"/>
      <c r="B19" s="388"/>
      <c r="C19" s="388"/>
      <c r="D19" s="389"/>
      <c r="E19" s="390" t="s">
        <v>48</v>
      </c>
      <c r="F19" s="389"/>
      <c r="G19" s="390"/>
      <c r="H19" s="476" t="str">
        <f>DATA!B11</f>
        <v>-</v>
      </c>
      <c r="I19" s="476"/>
      <c r="J19" s="476"/>
      <c r="K19" s="476"/>
      <c r="L19" s="476"/>
      <c r="M19" s="476"/>
      <c r="N19" s="476"/>
      <c r="O19" s="391"/>
      <c r="P19" s="392"/>
    </row>
    <row r="20" spans="1:18" ht="24.75" customHeight="1" x14ac:dyDescent="0.25">
      <c r="A20" s="388"/>
      <c r="B20" s="388"/>
      <c r="C20" s="388"/>
      <c r="D20" s="389"/>
      <c r="E20" s="390" t="s">
        <v>49</v>
      </c>
      <c r="F20" s="389"/>
      <c r="G20" s="390"/>
      <c r="H20" s="476" t="str">
        <f>DATA!B12</f>
        <v>นายเดช ตรีวิเศษ</v>
      </c>
      <c r="I20" s="476"/>
      <c r="J20" s="476"/>
      <c r="K20" s="476"/>
      <c r="L20" s="476"/>
      <c r="M20" s="476"/>
      <c r="N20" s="476"/>
      <c r="O20" s="391"/>
      <c r="P20" s="392"/>
    </row>
    <row r="21" spans="1:18" ht="19.5" customHeight="1" x14ac:dyDescent="0.25">
      <c r="A21" s="388"/>
      <c r="B21" s="388"/>
      <c r="C21" s="388"/>
      <c r="D21" s="389"/>
      <c r="E21" s="390" t="s">
        <v>49</v>
      </c>
      <c r="F21" s="389"/>
      <c r="G21" s="390"/>
      <c r="H21" s="476" t="str">
        <f>DATA!B13</f>
        <v>-</v>
      </c>
      <c r="I21" s="476"/>
      <c r="J21" s="476"/>
      <c r="K21" s="476"/>
      <c r="L21" s="476"/>
      <c r="M21" s="476"/>
      <c r="N21" s="476"/>
      <c r="O21" s="390"/>
      <c r="P21" s="392"/>
    </row>
    <row r="22" spans="1:18" ht="14.25" customHeight="1" x14ac:dyDescent="0.2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 x14ac:dyDescent="0.25">
      <c r="A23" s="461" t="s">
        <v>50</v>
      </c>
      <c r="B23" s="461"/>
      <c r="C23" s="461"/>
      <c r="D23" s="461"/>
      <c r="E23" s="462"/>
      <c r="F23" s="462"/>
      <c r="G23" s="462"/>
      <c r="H23" s="462"/>
      <c r="I23" s="462"/>
      <c r="J23" s="462"/>
      <c r="K23" s="462"/>
      <c r="L23" s="462"/>
      <c r="M23" s="461"/>
      <c r="N23" s="461"/>
      <c r="O23" s="461"/>
      <c r="P23" s="461"/>
    </row>
    <row r="24" spans="1:18" ht="19.5" customHeight="1" x14ac:dyDescent="0.2">
      <c r="A24" s="463" t="s">
        <v>51</v>
      </c>
      <c r="B24" s="464"/>
      <c r="C24" s="464"/>
      <c r="D24" s="465"/>
      <c r="E24" s="466" t="s">
        <v>52</v>
      </c>
      <c r="F24" s="467"/>
      <c r="G24" s="467"/>
      <c r="H24" s="467"/>
      <c r="I24" s="467"/>
      <c r="J24" s="467"/>
      <c r="K24" s="467"/>
      <c r="L24" s="468"/>
      <c r="M24" s="469" t="s">
        <v>114</v>
      </c>
      <c r="N24" s="469"/>
      <c r="O24" s="469"/>
      <c r="P24" s="470"/>
    </row>
    <row r="25" spans="1:18" ht="19.5" customHeight="1" x14ac:dyDescent="0.2">
      <c r="A25" s="473" t="s">
        <v>53</v>
      </c>
      <c r="B25" s="474"/>
      <c r="C25" s="474"/>
      <c r="D25" s="475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1"/>
      <c r="N25" s="471"/>
      <c r="O25" s="471"/>
      <c r="P25" s="472"/>
    </row>
    <row r="26" spans="1:18" ht="18" customHeight="1" thickBot="1" x14ac:dyDescent="0.25">
      <c r="A26" s="446">
        <f>SUM(E26:L26)</f>
        <v>0</v>
      </c>
      <c r="B26" s="447"/>
      <c r="C26" s="447"/>
      <c r="D26" s="44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48" t="e">
        <f>สรุปคะแนนA๔!G61</f>
        <v>#DIV/0!</v>
      </c>
      <c r="N26" s="448"/>
      <c r="O26" s="448"/>
      <c r="P26" s="449"/>
    </row>
    <row r="27" spans="1:18" ht="17.25" customHeight="1" thickBot="1" x14ac:dyDescent="0.25">
      <c r="A27" s="457" t="s">
        <v>79</v>
      </c>
      <c r="B27" s="458"/>
      <c r="C27" s="458"/>
      <c r="D27" s="459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 x14ac:dyDescent="0.4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 x14ac:dyDescent="0.2">
      <c r="A29" s="196"/>
      <c r="B29" s="196"/>
      <c r="C29" s="450" t="s">
        <v>54</v>
      </c>
      <c r="D29" s="451"/>
      <c r="E29" s="451"/>
      <c r="F29" s="451"/>
      <c r="G29" s="451"/>
      <c r="H29" s="451"/>
      <c r="I29" s="452" t="s">
        <v>55</v>
      </c>
      <c r="J29" s="452"/>
      <c r="K29" s="452"/>
      <c r="L29" s="452"/>
      <c r="M29" s="452"/>
      <c r="N29" s="452"/>
      <c r="O29" s="197"/>
      <c r="P29" s="196"/>
    </row>
    <row r="30" spans="1:18" ht="19.5" customHeight="1" x14ac:dyDescent="0.35">
      <c r="A30" s="194"/>
      <c r="B30" s="194"/>
      <c r="C30" s="453" t="s">
        <v>56</v>
      </c>
      <c r="D30" s="454"/>
      <c r="E30" s="455" t="s">
        <v>57</v>
      </c>
      <c r="F30" s="454"/>
      <c r="G30" s="455" t="s">
        <v>58</v>
      </c>
      <c r="H30" s="456"/>
      <c r="I30" s="437" t="s">
        <v>56</v>
      </c>
      <c r="J30" s="437"/>
      <c r="K30" s="437" t="s">
        <v>57</v>
      </c>
      <c r="L30" s="437"/>
      <c r="M30" s="437" t="s">
        <v>58</v>
      </c>
      <c r="N30" s="437"/>
      <c r="O30" s="195"/>
      <c r="P30" s="194"/>
    </row>
    <row r="31" spans="1:18" ht="19.5" customHeight="1" thickBot="1" x14ac:dyDescent="0.3">
      <c r="A31" s="194"/>
      <c r="B31" s="194"/>
      <c r="C31" s="438">
        <f>COUNTIF(ปพ.5!AU6:AU55,"ดีเยี่ยม")</f>
        <v>0</v>
      </c>
      <c r="D31" s="439"/>
      <c r="E31" s="440">
        <f>COUNTIF(ปพ.5!AU6:AU55,"ดี")</f>
        <v>0</v>
      </c>
      <c r="F31" s="441"/>
      <c r="G31" s="440">
        <f>COUNTIF(ปพ.5!AU6:AU55,"ผ่าน")</f>
        <v>0</v>
      </c>
      <c r="H31" s="442"/>
      <c r="I31" s="440">
        <f>COUNTIF(ปพ.5!BI6:BI55,"ดีเยี่ยม")</f>
        <v>0</v>
      </c>
      <c r="J31" s="441"/>
      <c r="K31" s="440">
        <f>COUNTIF(ปพ.5!BI6:BI55,"ดี")</f>
        <v>0</v>
      </c>
      <c r="L31" s="441"/>
      <c r="M31" s="440">
        <f>COUNTIF(ปพ.5!BI6:BI55,"ผ่าน")</f>
        <v>0</v>
      </c>
      <c r="N31" s="441"/>
      <c r="O31" s="194"/>
      <c r="P31" s="194"/>
    </row>
    <row r="32" spans="1:18" ht="17.25" customHeight="1" x14ac:dyDescent="0.35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 x14ac:dyDescent="0.35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 x14ac:dyDescent="0.35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 x14ac:dyDescent="0.35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 x14ac:dyDescent="0.35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 x14ac:dyDescent="0.35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 x14ac:dyDescent="0.35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 x14ac:dyDescent="0.3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 x14ac:dyDescent="0.35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 x14ac:dyDescent="0.35">
      <c r="A41" s="180"/>
      <c r="B41" s="180"/>
      <c r="C41" s="180"/>
      <c r="D41" s="180"/>
      <c r="E41" s="436" t="str">
        <f>DATA!B14</f>
        <v>(นายเทวา  สาระสี)</v>
      </c>
      <c r="F41" s="436"/>
      <c r="G41" s="436"/>
      <c r="H41" s="436"/>
      <c r="I41" s="436"/>
      <c r="J41" s="436"/>
      <c r="K41" s="436"/>
      <c r="L41" s="198"/>
      <c r="M41" s="180"/>
      <c r="N41" s="180"/>
      <c r="O41" s="180"/>
      <c r="P41" s="180"/>
    </row>
    <row r="42" spans="1:16" ht="11.25" customHeight="1" thickBot="1" x14ac:dyDescent="0.4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 x14ac:dyDescent="0.25">
      <c r="A43" s="204"/>
      <c r="B43" s="204"/>
      <c r="C43" s="204"/>
      <c r="D43" s="445" t="s">
        <v>87</v>
      </c>
      <c r="E43" s="444"/>
      <c r="F43" s="205"/>
      <c r="G43" s="206"/>
      <c r="H43" s="204"/>
      <c r="I43" s="204"/>
      <c r="J43" s="443" t="s">
        <v>86</v>
      </c>
      <c r="K43" s="444"/>
      <c r="L43" s="207"/>
      <c r="M43" s="208"/>
      <c r="N43" s="206"/>
      <c r="O43" s="204"/>
      <c r="P43" s="204"/>
    </row>
    <row r="44" spans="1:16" ht="14.25" customHeight="1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 x14ac:dyDescent="0.35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 x14ac:dyDescent="0.35">
      <c r="A46" s="180"/>
      <c r="B46" s="180"/>
      <c r="C46" s="180"/>
      <c r="D46" s="180"/>
      <c r="E46" s="436" t="str">
        <f>DATA!B15</f>
        <v>(นายประเสริฐ  นาคพิมพ์)</v>
      </c>
      <c r="F46" s="436"/>
      <c r="G46" s="436"/>
      <c r="H46" s="436"/>
      <c r="I46" s="436"/>
      <c r="J46" s="436"/>
      <c r="K46" s="436"/>
      <c r="L46" s="436"/>
      <c r="M46" s="180"/>
      <c r="N46" s="180"/>
      <c r="O46" s="180"/>
      <c r="P46" s="180"/>
    </row>
    <row r="47" spans="1:16" ht="19.5" customHeight="1" x14ac:dyDescent="0.35">
      <c r="A47" s="180"/>
      <c r="B47" s="180"/>
      <c r="C47" s="180"/>
      <c r="D47" s="436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6"/>
      <c r="F47" s="436"/>
      <c r="G47" s="436"/>
      <c r="H47" s="436"/>
      <c r="I47" s="436"/>
      <c r="J47" s="436"/>
      <c r="K47" s="436"/>
      <c r="L47" s="436"/>
      <c r="M47" s="436"/>
      <c r="N47" s="180"/>
      <c r="O47" s="180"/>
      <c r="P47" s="180"/>
    </row>
    <row r="48" spans="1:16" ht="19.5" customHeight="1" x14ac:dyDescent="0.3">
      <c r="A48" s="209"/>
      <c r="B48" s="209"/>
      <c r="C48" s="209"/>
      <c r="D48" s="209"/>
      <c r="E48" s="209"/>
      <c r="F48" s="210"/>
      <c r="G48" s="435" t="str">
        <f>DATA!B16</f>
        <v>29  มีนาคม  ๒๕๖4</v>
      </c>
      <c r="H48" s="435"/>
      <c r="I48" s="435"/>
      <c r="J48" s="435"/>
      <c r="K48" s="210"/>
      <c r="L48" s="210"/>
      <c r="M48" s="209"/>
      <c r="N48" s="209"/>
      <c r="O48" s="209"/>
      <c r="P48" s="209"/>
    </row>
    <row r="49" spans="1:16" ht="20.25" x14ac:dyDescent="0.3">
      <c r="A49" s="209"/>
      <c r="B49" s="209"/>
      <c r="C49" s="209"/>
      <c r="D49" s="209"/>
      <c r="E49" s="209"/>
      <c r="F49" s="435" t="s">
        <v>166</v>
      </c>
      <c r="G49" s="435"/>
      <c r="H49" s="435"/>
      <c r="I49" s="435"/>
      <c r="J49" s="435"/>
      <c r="K49" s="435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10" zoomScaleNormal="11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12" sqref="I12"/>
    </sheetView>
  </sheetViews>
  <sheetFormatPr defaultRowHeight="18.75" x14ac:dyDescent="0.2"/>
  <cols>
    <col min="1" max="1" width="11.375" style="79" customWidth="1"/>
    <col min="2" max="2" width="14.625" style="79" customWidth="1"/>
    <col min="3" max="3" width="20.625" style="79" customWidth="1"/>
    <col min="4" max="4" width="31.125" style="79" customWidth="1"/>
    <col min="5" max="5" width="9.625" style="79" customWidth="1"/>
    <col min="6" max="6" width="5.625" style="81" customWidth="1"/>
    <col min="7" max="16" width="2.375" style="81" customWidth="1"/>
    <col min="17" max="17" width="0.125" style="81" customWidth="1"/>
    <col min="18" max="20" width="3.375" style="115" customWidth="1"/>
    <col min="21" max="30" width="2.375" style="81" customWidth="1"/>
    <col min="31" max="31" width="2.375" style="81" hidden="1" customWidth="1"/>
    <col min="32" max="32" width="3.375" style="116" customWidth="1"/>
    <col min="33" max="36" width="3.375" style="81" customWidth="1"/>
    <col min="37" max="37" width="3.375" style="117" customWidth="1"/>
    <col min="38" max="38" width="3.375" style="115" customWidth="1"/>
    <col min="39" max="39" width="4.625" style="81" customWidth="1"/>
    <col min="40" max="40" width="6.625" style="81" customWidth="1"/>
    <col min="41" max="45" width="3.5" style="81" customWidth="1"/>
    <col min="46" max="46" width="4.25" style="81" customWidth="1"/>
    <col min="47" max="47" width="7.625" style="81" customWidth="1"/>
    <col min="48" max="59" width="3.5" style="81" customWidth="1"/>
    <col min="60" max="60" width="4.375" style="81" customWidth="1"/>
    <col min="61" max="61" width="7.125" style="118" customWidth="1"/>
    <col min="62" max="62" width="8.25" style="81" customWidth="1"/>
    <col min="63" max="63" width="12.25" style="81" customWidth="1"/>
    <col min="64" max="64" width="60.625" style="81" customWidth="1"/>
    <col min="65" max="65" width="7.5" style="81" customWidth="1"/>
    <col min="66" max="67" width="6.875" style="81" customWidth="1"/>
    <col min="68" max="68" width="65.625" style="81" customWidth="1"/>
    <col min="69" max="69" width="7.375" style="79" customWidth="1"/>
    <col min="70" max="70" width="7" style="79" customWidth="1"/>
    <col min="71" max="71" width="9" style="79"/>
    <col min="72" max="72" width="8.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 x14ac:dyDescent="0.25">
      <c r="A1" s="490" t="str">
        <f>DATA!B6</f>
        <v>ประถมศึกษาปีที่ ๖/๓</v>
      </c>
      <c r="B1" s="490"/>
      <c r="C1" s="490" t="str">
        <f>DATA!B3</f>
        <v>โรงเรียนมูลนิธิวัดปากบ่อ  เขตสวนหลวง  กรุงเทพมหานคร</v>
      </c>
      <c r="D1" s="490"/>
      <c r="E1" s="491" t="s">
        <v>129</v>
      </c>
      <c r="F1" s="481" t="str">
        <f>"การประเมินผลการเรียนรู้  กลุ่มสาระ"&amp;DATA!B7</f>
        <v>การประเมินผลการเรียนรู้  กลุ่มสาระสุขศึกษาและพลศึกษา</v>
      </c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  <c r="Z1" s="482"/>
      <c r="AA1" s="482"/>
      <c r="AB1" s="482"/>
      <c r="AC1" s="482"/>
      <c r="AD1" s="482"/>
      <c r="AE1" s="482"/>
      <c r="AF1" s="482"/>
      <c r="AG1" s="482"/>
      <c r="AH1" s="482"/>
      <c r="AI1" s="482"/>
      <c r="AJ1" s="482"/>
      <c r="AK1" s="483"/>
      <c r="AL1" s="511" t="s">
        <v>6</v>
      </c>
      <c r="AM1" s="533" t="s">
        <v>7</v>
      </c>
      <c r="AN1" s="484" t="s">
        <v>0</v>
      </c>
      <c r="AO1" s="485"/>
      <c r="AP1" s="485"/>
      <c r="AQ1" s="485"/>
      <c r="AR1" s="485"/>
      <c r="AS1" s="485"/>
      <c r="AT1" s="485"/>
      <c r="AU1" s="486"/>
      <c r="AV1" s="484" t="s">
        <v>1</v>
      </c>
      <c r="AW1" s="485"/>
      <c r="AX1" s="485"/>
      <c r="AY1" s="485"/>
      <c r="AZ1" s="485"/>
      <c r="BA1" s="485"/>
      <c r="BB1" s="485"/>
      <c r="BC1" s="485"/>
      <c r="BD1" s="485"/>
      <c r="BE1" s="485"/>
      <c r="BF1" s="485"/>
      <c r="BG1" s="485"/>
      <c r="BH1" s="485"/>
      <c r="BI1" s="486"/>
      <c r="BJ1" s="544" t="str">
        <f>DATA!B8&amp;"  "&amp;"วิชา"&amp;DATA!B9</f>
        <v>รหัสวิชา พ16101  วิชาสุขศึกษาและพลศึกษา</v>
      </c>
      <c r="BK1" s="545"/>
      <c r="BL1" s="545"/>
      <c r="BM1" s="546"/>
      <c r="BN1" s="536" t="str">
        <f>BJ1</f>
        <v>รหัสวิชา พ16101  วิชาสุขศึกษาและพลศึกษา</v>
      </c>
      <c r="BO1" s="537"/>
      <c r="BP1" s="537"/>
      <c r="BQ1" s="538"/>
      <c r="BU1" s="80"/>
    </row>
    <row r="2" spans="1:103" ht="18.75" customHeight="1" x14ac:dyDescent="0.2">
      <c r="A2" s="487"/>
      <c r="B2" s="494" t="s">
        <v>3</v>
      </c>
      <c r="C2" s="494" t="s">
        <v>4</v>
      </c>
      <c r="D2" s="497" t="s">
        <v>5</v>
      </c>
      <c r="E2" s="492"/>
      <c r="F2" s="514" t="str">
        <f>BJ1</f>
        <v>รหัสวิชา พ16101  วิชาสุขศึกษาและพลศึกษา</v>
      </c>
      <c r="G2" s="515"/>
      <c r="H2" s="515"/>
      <c r="I2" s="515"/>
      <c r="J2" s="515"/>
      <c r="K2" s="515"/>
      <c r="L2" s="515"/>
      <c r="M2" s="515"/>
      <c r="N2" s="515"/>
      <c r="O2" s="515"/>
      <c r="P2" s="515"/>
      <c r="Q2" s="515"/>
      <c r="R2" s="515"/>
      <c r="S2" s="515"/>
      <c r="T2" s="515"/>
      <c r="U2" s="515"/>
      <c r="V2" s="515"/>
      <c r="W2" s="515"/>
      <c r="X2" s="515"/>
      <c r="Y2" s="515"/>
      <c r="Z2" s="515"/>
      <c r="AA2" s="515"/>
      <c r="AB2" s="515"/>
      <c r="AC2" s="515"/>
      <c r="AD2" s="515"/>
      <c r="AE2" s="515"/>
      <c r="AF2" s="515"/>
      <c r="AG2" s="515"/>
      <c r="AH2" s="515"/>
      <c r="AI2" s="515"/>
      <c r="AJ2" s="515"/>
      <c r="AK2" s="516"/>
      <c r="AL2" s="512"/>
      <c r="AM2" s="534"/>
      <c r="AN2" s="502" t="s">
        <v>2</v>
      </c>
      <c r="AO2" s="505"/>
      <c r="AP2" s="508"/>
      <c r="AQ2" s="508"/>
      <c r="AR2" s="508"/>
      <c r="AS2" s="508"/>
      <c r="AT2" s="570" t="s">
        <v>8</v>
      </c>
      <c r="AU2" s="527" t="s">
        <v>9</v>
      </c>
      <c r="AV2" s="530" t="s">
        <v>10</v>
      </c>
      <c r="AW2" s="531"/>
      <c r="AX2" s="531"/>
      <c r="AY2" s="531"/>
      <c r="AZ2" s="531"/>
      <c r="BA2" s="532"/>
      <c r="BB2" s="530" t="s">
        <v>11</v>
      </c>
      <c r="BC2" s="531"/>
      <c r="BD2" s="531"/>
      <c r="BE2" s="531"/>
      <c r="BF2" s="531"/>
      <c r="BG2" s="532"/>
      <c r="BH2" s="550" t="s">
        <v>12</v>
      </c>
      <c r="BI2" s="558" t="s">
        <v>9</v>
      </c>
      <c r="BJ2" s="563" t="s">
        <v>13</v>
      </c>
      <c r="BK2" s="561" t="s">
        <v>14</v>
      </c>
      <c r="BL2" s="563" t="s">
        <v>164</v>
      </c>
      <c r="BM2" s="566" t="s">
        <v>16</v>
      </c>
      <c r="BN2" s="541" t="s">
        <v>90</v>
      </c>
      <c r="BO2" s="547" t="s">
        <v>91</v>
      </c>
      <c r="BP2" s="553" t="s">
        <v>165</v>
      </c>
      <c r="BQ2" s="541" t="s">
        <v>17</v>
      </c>
      <c r="BU2" s="82"/>
    </row>
    <row r="3" spans="1:103" ht="24" customHeight="1" thickBot="1" x14ac:dyDescent="0.25">
      <c r="A3" s="488"/>
      <c r="B3" s="495"/>
      <c r="C3" s="495"/>
      <c r="D3" s="498"/>
      <c r="E3" s="492"/>
      <c r="F3" s="517" t="str">
        <f>A1</f>
        <v>ประถมศึกษาปีที่ ๖/๓</v>
      </c>
      <c r="G3" s="518"/>
      <c r="H3" s="518"/>
      <c r="I3" s="518"/>
      <c r="J3" s="518"/>
      <c r="K3" s="518"/>
      <c r="L3" s="518"/>
      <c r="M3" s="518"/>
      <c r="N3" s="518"/>
      <c r="O3" s="518"/>
      <c r="P3" s="525" t="str">
        <f>"ครูผู้สอน "&amp;DATA!B10</f>
        <v>ครูผู้สอน นายวิวัฒน์ โคตรชมภู</v>
      </c>
      <c r="Q3" s="525"/>
      <c r="R3" s="525"/>
      <c r="S3" s="525"/>
      <c r="T3" s="525"/>
      <c r="U3" s="525"/>
      <c r="V3" s="525"/>
      <c r="W3" s="525"/>
      <c r="X3" s="525"/>
      <c r="Y3" s="525"/>
      <c r="Z3" s="525"/>
      <c r="AA3" s="525"/>
      <c r="AB3" s="525"/>
      <c r="AC3" s="525"/>
      <c r="AD3" s="525"/>
      <c r="AE3" s="525"/>
      <c r="AF3" s="525"/>
      <c r="AG3" s="525"/>
      <c r="AH3" s="525"/>
      <c r="AI3" s="525"/>
      <c r="AJ3" s="525"/>
      <c r="AK3" s="526"/>
      <c r="AL3" s="512"/>
      <c r="AM3" s="534"/>
      <c r="AN3" s="503"/>
      <c r="AO3" s="506"/>
      <c r="AP3" s="509"/>
      <c r="AQ3" s="509"/>
      <c r="AR3" s="509"/>
      <c r="AS3" s="509"/>
      <c r="AT3" s="571"/>
      <c r="AU3" s="528"/>
      <c r="AV3" s="523"/>
      <c r="AW3" s="521"/>
      <c r="AX3" s="521"/>
      <c r="AY3" s="519"/>
      <c r="AZ3" s="519"/>
      <c r="BA3" s="528" t="s">
        <v>8</v>
      </c>
      <c r="BB3" s="556"/>
      <c r="BC3" s="539"/>
      <c r="BD3" s="539"/>
      <c r="BE3" s="509"/>
      <c r="BF3" s="509"/>
      <c r="BG3" s="528" t="s">
        <v>8</v>
      </c>
      <c r="BH3" s="551"/>
      <c r="BI3" s="559"/>
      <c r="BJ3" s="564"/>
      <c r="BK3" s="562"/>
      <c r="BL3" s="564"/>
      <c r="BM3" s="567"/>
      <c r="BN3" s="542"/>
      <c r="BO3" s="548"/>
      <c r="BP3" s="554"/>
      <c r="BQ3" s="542"/>
      <c r="BU3" s="82"/>
    </row>
    <row r="4" spans="1:103" ht="30.75" customHeight="1" thickBot="1" x14ac:dyDescent="0.25">
      <c r="A4" s="489"/>
      <c r="B4" s="495"/>
      <c r="C4" s="495"/>
      <c r="D4" s="498"/>
      <c r="E4" s="492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0" t="s">
        <v>21</v>
      </c>
      <c r="AJ4" s="501"/>
      <c r="AK4" s="222" t="s">
        <v>22</v>
      </c>
      <c r="AL4" s="512"/>
      <c r="AM4" s="534"/>
      <c r="AN4" s="503"/>
      <c r="AO4" s="506"/>
      <c r="AP4" s="509"/>
      <c r="AQ4" s="509"/>
      <c r="AR4" s="509"/>
      <c r="AS4" s="509"/>
      <c r="AT4" s="571"/>
      <c r="AU4" s="528"/>
      <c r="AV4" s="523"/>
      <c r="AW4" s="521"/>
      <c r="AX4" s="521"/>
      <c r="AY4" s="519"/>
      <c r="AZ4" s="519"/>
      <c r="BA4" s="528"/>
      <c r="BB4" s="556"/>
      <c r="BC4" s="539"/>
      <c r="BD4" s="539"/>
      <c r="BE4" s="509"/>
      <c r="BF4" s="509"/>
      <c r="BG4" s="528"/>
      <c r="BH4" s="551"/>
      <c r="BI4" s="559"/>
      <c r="BJ4" s="564"/>
      <c r="BK4" s="562" t="s">
        <v>15</v>
      </c>
      <c r="BL4" s="564"/>
      <c r="BM4" s="567"/>
      <c r="BN4" s="542"/>
      <c r="BO4" s="548"/>
      <c r="BP4" s="554"/>
      <c r="BQ4" s="542"/>
      <c r="BU4" s="80"/>
    </row>
    <row r="5" spans="1:103" ht="30" customHeight="1" thickBot="1" x14ac:dyDescent="0.25">
      <c r="A5" s="328" t="s">
        <v>2</v>
      </c>
      <c r="B5" s="496"/>
      <c r="C5" s="496"/>
      <c r="D5" s="499"/>
      <c r="E5" s="493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80</v>
      </c>
      <c r="S5" s="252">
        <f>DATA!$D$17</f>
        <v>20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80</v>
      </c>
      <c r="AG5" s="252">
        <f>DATA!$D$17</f>
        <v>20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3"/>
      <c r="AM5" s="535"/>
      <c r="AN5" s="504"/>
      <c r="AO5" s="507"/>
      <c r="AP5" s="510"/>
      <c r="AQ5" s="510"/>
      <c r="AR5" s="510"/>
      <c r="AS5" s="510"/>
      <c r="AT5" s="572"/>
      <c r="AU5" s="529"/>
      <c r="AV5" s="524"/>
      <c r="AW5" s="522"/>
      <c r="AX5" s="522"/>
      <c r="AY5" s="520"/>
      <c r="AZ5" s="520"/>
      <c r="BA5" s="529"/>
      <c r="BB5" s="557"/>
      <c r="BC5" s="540"/>
      <c r="BD5" s="540"/>
      <c r="BE5" s="510"/>
      <c r="BF5" s="510"/>
      <c r="BG5" s="529"/>
      <c r="BH5" s="552"/>
      <c r="BI5" s="560"/>
      <c r="BJ5" s="565"/>
      <c r="BK5" s="569"/>
      <c r="BL5" s="565"/>
      <c r="BM5" s="568"/>
      <c r="BN5" s="543"/>
      <c r="BO5" s="549"/>
      <c r="BP5" s="555"/>
      <c r="BQ5" s="543"/>
      <c r="BU5" s="82"/>
    </row>
    <row r="6" spans="1:103" ht="16.5" customHeight="1" x14ac:dyDescent="0.3">
      <c r="A6" s="253">
        <v>1</v>
      </c>
      <c r="B6" s="403" t="s">
        <v>428</v>
      </c>
      <c r="C6" s="399" t="s">
        <v>393</v>
      </c>
      <c r="D6" s="400" t="s">
        <v>358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>
        <v>20</v>
      </c>
      <c r="AH6" s="264">
        <f>IF(ISBLANK(AG6)," ",SUM(AF6:AG6))</f>
        <v>20</v>
      </c>
      <c r="AI6" s="272" t="e">
        <f>IF(ISBLANK(T6)," ",T6)</f>
        <v>#DIV/0!</v>
      </c>
      <c r="AJ6" s="273">
        <f>IF(ISBLANK(AH6)," ",AH6)</f>
        <v>20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 x14ac:dyDescent="0.3">
      <c r="A7" s="256">
        <v>2</v>
      </c>
      <c r="B7" s="403" t="s">
        <v>429</v>
      </c>
      <c r="C7" s="401" t="s">
        <v>394</v>
      </c>
      <c r="D7" s="402" t="s">
        <v>359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>
        <v>19</v>
      </c>
      <c r="AH7" s="266">
        <f>IF(ISBLANK(AG7)," ",SUM(AF7:AG7))</f>
        <v>19</v>
      </c>
      <c r="AI7" s="276" t="e">
        <f t="shared" ref="AI7:AI55" si="10">IF(ISBLANK(T7)," ",T7)</f>
        <v>#DIV/0!</v>
      </c>
      <c r="AJ7" s="277">
        <f>IF(ISBLANK(AH7)," ",AH7)</f>
        <v>19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 x14ac:dyDescent="0.3">
      <c r="A8" s="256">
        <v>3</v>
      </c>
      <c r="B8" s="403" t="s">
        <v>430</v>
      </c>
      <c r="C8" s="401" t="s">
        <v>395</v>
      </c>
      <c r="D8" s="402" t="s">
        <v>360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>
        <v>40</v>
      </c>
      <c r="AH8" s="266">
        <f t="shared" ref="AH8:AH54" si="12">IF(ISBLANK(AG8)," ",SUM(AF8:AG8))</f>
        <v>40</v>
      </c>
      <c r="AI8" s="276" t="e">
        <f t="shared" si="10"/>
        <v>#DIV/0!</v>
      </c>
      <c r="AJ8" s="277">
        <f t="shared" ref="AJ8:AJ55" si="13">IF(ISBLANK(AH8)," ",AH8)</f>
        <v>40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 x14ac:dyDescent="0.3">
      <c r="A9" s="256">
        <v>4</v>
      </c>
      <c r="B9" s="403" t="s">
        <v>431</v>
      </c>
      <c r="C9" s="401" t="s">
        <v>396</v>
      </c>
      <c r="D9" s="402" t="s">
        <v>361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>
        <v>40</v>
      </c>
      <c r="AH9" s="266">
        <f t="shared" si="12"/>
        <v>40</v>
      </c>
      <c r="AI9" s="276" t="e">
        <f t="shared" si="10"/>
        <v>#DIV/0!</v>
      </c>
      <c r="AJ9" s="277">
        <f t="shared" si="13"/>
        <v>40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 x14ac:dyDescent="0.3">
      <c r="A10" s="256">
        <v>5</v>
      </c>
      <c r="B10" s="403" t="s">
        <v>432</v>
      </c>
      <c r="C10" s="401" t="s">
        <v>397</v>
      </c>
      <c r="D10" s="402" t="s">
        <v>362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>
        <v>40</v>
      </c>
      <c r="AH10" s="266">
        <f t="shared" si="12"/>
        <v>40</v>
      </c>
      <c r="AI10" s="276" t="e">
        <f t="shared" si="10"/>
        <v>#DIV/0!</v>
      </c>
      <c r="AJ10" s="277">
        <f t="shared" si="13"/>
        <v>40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 x14ac:dyDescent="0.3">
      <c r="A11" s="256">
        <v>6</v>
      </c>
      <c r="B11" s="403" t="s">
        <v>433</v>
      </c>
      <c r="C11" s="401" t="s">
        <v>398</v>
      </c>
      <c r="D11" s="402" t="s">
        <v>363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>
        <v>40</v>
      </c>
      <c r="AH11" s="266">
        <f t="shared" si="12"/>
        <v>40</v>
      </c>
      <c r="AI11" s="276" t="e">
        <f t="shared" si="10"/>
        <v>#DIV/0!</v>
      </c>
      <c r="AJ11" s="277">
        <f t="shared" si="13"/>
        <v>40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 x14ac:dyDescent="0.3">
      <c r="A12" s="256">
        <v>7</v>
      </c>
      <c r="B12" s="403" t="s">
        <v>434</v>
      </c>
      <c r="C12" s="401" t="s">
        <v>399</v>
      </c>
      <c r="D12" s="402" t="s">
        <v>364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>
        <v>40</v>
      </c>
      <c r="AH12" s="266">
        <f t="shared" si="12"/>
        <v>40</v>
      </c>
      <c r="AI12" s="276" t="e">
        <f t="shared" si="10"/>
        <v>#DIV/0!</v>
      </c>
      <c r="AJ12" s="277">
        <f t="shared" si="13"/>
        <v>40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 x14ac:dyDescent="0.3">
      <c r="A13" s="256">
        <v>8</v>
      </c>
      <c r="B13" s="403" t="s">
        <v>435</v>
      </c>
      <c r="C13" s="401" t="s">
        <v>400</v>
      </c>
      <c r="D13" s="402" t="s">
        <v>365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>
        <v>40</v>
      </c>
      <c r="AH13" s="266">
        <f t="shared" si="12"/>
        <v>40</v>
      </c>
      <c r="AI13" s="276" t="e">
        <f t="shared" si="10"/>
        <v>#DIV/0!</v>
      </c>
      <c r="AJ13" s="277">
        <f t="shared" si="13"/>
        <v>40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 x14ac:dyDescent="0.3">
      <c r="A14" s="256">
        <v>9</v>
      </c>
      <c r="B14" s="403" t="s">
        <v>436</v>
      </c>
      <c r="C14" s="401" t="s">
        <v>401</v>
      </c>
      <c r="D14" s="402" t="s">
        <v>366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>
        <v>40</v>
      </c>
      <c r="AH14" s="266">
        <f t="shared" si="12"/>
        <v>40</v>
      </c>
      <c r="AI14" s="276" t="e">
        <f t="shared" si="10"/>
        <v>#DIV/0!</v>
      </c>
      <c r="AJ14" s="277">
        <f t="shared" si="13"/>
        <v>40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 x14ac:dyDescent="0.35">
      <c r="A15" s="256">
        <v>10</v>
      </c>
      <c r="B15" s="403" t="s">
        <v>437</v>
      </c>
      <c r="C15" s="401" t="s">
        <v>402</v>
      </c>
      <c r="D15" s="402" t="s">
        <v>367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>
        <v>40</v>
      </c>
      <c r="AH15" s="266">
        <f t="shared" si="12"/>
        <v>40</v>
      </c>
      <c r="AI15" s="276" t="e">
        <f t="shared" si="10"/>
        <v>#DIV/0!</v>
      </c>
      <c r="AJ15" s="277">
        <f t="shared" si="13"/>
        <v>40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 x14ac:dyDescent="0.3">
      <c r="A16" s="256">
        <v>11</v>
      </c>
      <c r="B16" s="403" t="s">
        <v>438</v>
      </c>
      <c r="C16" s="401" t="s">
        <v>403</v>
      </c>
      <c r="D16" s="402" t="s">
        <v>368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>
        <v>40</v>
      </c>
      <c r="AH16" s="266">
        <f t="shared" si="12"/>
        <v>40</v>
      </c>
      <c r="AI16" s="276" t="e">
        <f t="shared" si="10"/>
        <v>#DIV/0!</v>
      </c>
      <c r="AJ16" s="277">
        <f t="shared" si="13"/>
        <v>40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80</v>
      </c>
      <c r="BU16" s="99"/>
    </row>
    <row r="17" spans="1:77" ht="16.5" customHeight="1" x14ac:dyDescent="0.3">
      <c r="A17" s="256">
        <v>12</v>
      </c>
      <c r="B17" s="403" t="s">
        <v>439</v>
      </c>
      <c r="C17" s="401" t="s">
        <v>404</v>
      </c>
      <c r="D17" s="402" t="s">
        <v>369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>
        <v>40</v>
      </c>
      <c r="AH17" s="266">
        <f t="shared" si="12"/>
        <v>40</v>
      </c>
      <c r="AI17" s="276" t="e">
        <f t="shared" si="10"/>
        <v>#DIV/0!</v>
      </c>
      <c r="AJ17" s="277">
        <f t="shared" si="13"/>
        <v>40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20</v>
      </c>
      <c r="BU17" s="80"/>
    </row>
    <row r="18" spans="1:77" ht="16.5" customHeight="1" thickBot="1" x14ac:dyDescent="0.35">
      <c r="A18" s="256">
        <v>13</v>
      </c>
      <c r="B18" s="403" t="s">
        <v>440</v>
      </c>
      <c r="C18" s="401" t="s">
        <v>405</v>
      </c>
      <c r="D18" s="402" t="s">
        <v>370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>
        <v>40</v>
      </c>
      <c r="AH18" s="266">
        <f t="shared" si="12"/>
        <v>40</v>
      </c>
      <c r="AI18" s="276" t="e">
        <f t="shared" si="10"/>
        <v>#DIV/0!</v>
      </c>
      <c r="AJ18" s="277">
        <f t="shared" si="13"/>
        <v>40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 x14ac:dyDescent="0.3">
      <c r="A19" s="256">
        <v>14</v>
      </c>
      <c r="B19" s="403" t="s">
        <v>441</v>
      </c>
      <c r="C19" s="401" t="s">
        <v>406</v>
      </c>
      <c r="D19" s="402" t="s">
        <v>371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>
        <v>40</v>
      </c>
      <c r="AH19" s="266">
        <f t="shared" si="12"/>
        <v>40</v>
      </c>
      <c r="AI19" s="276" t="e">
        <f t="shared" si="10"/>
        <v>#DIV/0!</v>
      </c>
      <c r="AJ19" s="277">
        <f t="shared" si="13"/>
        <v>40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 x14ac:dyDescent="0.3">
      <c r="A20" s="256">
        <v>15</v>
      </c>
      <c r="B20" s="403" t="s">
        <v>442</v>
      </c>
      <c r="C20" s="401" t="s">
        <v>407</v>
      </c>
      <c r="D20" s="402" t="s">
        <v>372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>
        <v>40</v>
      </c>
      <c r="AH20" s="266">
        <f t="shared" si="12"/>
        <v>40</v>
      </c>
      <c r="AI20" s="276" t="e">
        <f t="shared" si="10"/>
        <v>#DIV/0!</v>
      </c>
      <c r="AJ20" s="277">
        <f t="shared" si="13"/>
        <v>40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 x14ac:dyDescent="0.3">
      <c r="A21" s="256">
        <v>16</v>
      </c>
      <c r="B21" s="403" t="s">
        <v>443</v>
      </c>
      <c r="C21" s="401" t="s">
        <v>408</v>
      </c>
      <c r="D21" s="402" t="s">
        <v>373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>
        <v>40</v>
      </c>
      <c r="AH21" s="266">
        <f t="shared" si="12"/>
        <v>40</v>
      </c>
      <c r="AI21" s="276" t="e">
        <f t="shared" si="10"/>
        <v>#DIV/0!</v>
      </c>
      <c r="AJ21" s="277">
        <f t="shared" si="13"/>
        <v>40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 x14ac:dyDescent="0.3">
      <c r="A22" s="256">
        <v>17</v>
      </c>
      <c r="B22" s="403" t="s">
        <v>444</v>
      </c>
      <c r="C22" s="401" t="s">
        <v>409</v>
      </c>
      <c r="D22" s="402" t="s">
        <v>374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>
        <v>40</v>
      </c>
      <c r="AH22" s="266">
        <f t="shared" si="12"/>
        <v>40</v>
      </c>
      <c r="AI22" s="276" t="e">
        <f t="shared" si="10"/>
        <v>#DIV/0!</v>
      </c>
      <c r="AJ22" s="277">
        <f t="shared" si="13"/>
        <v>40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 x14ac:dyDescent="0.3">
      <c r="A23" s="256">
        <v>18</v>
      </c>
      <c r="B23" s="403" t="s">
        <v>445</v>
      </c>
      <c r="C23" s="401" t="s">
        <v>410</v>
      </c>
      <c r="D23" s="402" t="s">
        <v>375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>
        <v>40</v>
      </c>
      <c r="AH23" s="266">
        <f t="shared" si="12"/>
        <v>40</v>
      </c>
      <c r="AI23" s="276" t="e">
        <f t="shared" si="10"/>
        <v>#DIV/0!</v>
      </c>
      <c r="AJ23" s="277">
        <f t="shared" si="13"/>
        <v>40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 x14ac:dyDescent="0.3">
      <c r="A24" s="256">
        <v>19</v>
      </c>
      <c r="B24" s="403" t="s">
        <v>446</v>
      </c>
      <c r="C24" s="401" t="s">
        <v>411</v>
      </c>
      <c r="D24" s="402" t="s">
        <v>376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>
        <v>40</v>
      </c>
      <c r="AH24" s="266">
        <f t="shared" si="12"/>
        <v>40</v>
      </c>
      <c r="AI24" s="276" t="e">
        <f t="shared" si="10"/>
        <v>#DIV/0!</v>
      </c>
      <c r="AJ24" s="277">
        <f t="shared" si="13"/>
        <v>40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 x14ac:dyDescent="0.3">
      <c r="A25" s="256">
        <v>20</v>
      </c>
      <c r="B25" s="403" t="s">
        <v>447</v>
      </c>
      <c r="C25" s="401" t="s">
        <v>412</v>
      </c>
      <c r="D25" s="402" t="s">
        <v>377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>
        <v>40</v>
      </c>
      <c r="AH25" s="266">
        <f t="shared" si="12"/>
        <v>40</v>
      </c>
      <c r="AI25" s="276" t="e">
        <f t="shared" si="10"/>
        <v>#DIV/0!</v>
      </c>
      <c r="AJ25" s="277">
        <f t="shared" si="13"/>
        <v>40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 x14ac:dyDescent="0.3">
      <c r="A26" s="256">
        <v>21</v>
      </c>
      <c r="B26" s="403" t="s">
        <v>448</v>
      </c>
      <c r="C26" s="401" t="s">
        <v>413</v>
      </c>
      <c r="D26" s="402" t="s">
        <v>378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>
        <v>40</v>
      </c>
      <c r="AH26" s="266">
        <f t="shared" si="12"/>
        <v>40</v>
      </c>
      <c r="AI26" s="276" t="e">
        <f t="shared" si="10"/>
        <v>#DIV/0!</v>
      </c>
      <c r="AJ26" s="277">
        <f t="shared" si="13"/>
        <v>40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 x14ac:dyDescent="0.3">
      <c r="A27" s="256">
        <v>22</v>
      </c>
      <c r="B27" s="403" t="s">
        <v>449</v>
      </c>
      <c r="C27" s="401" t="s">
        <v>414</v>
      </c>
      <c r="D27" s="402" t="s">
        <v>379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>
        <v>0</v>
      </c>
      <c r="AH27" s="266">
        <f t="shared" si="12"/>
        <v>0</v>
      </c>
      <c r="AI27" s="276" t="e">
        <f t="shared" si="10"/>
        <v>#DIV/0!</v>
      </c>
      <c r="AJ27" s="277">
        <f t="shared" si="13"/>
        <v>0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 x14ac:dyDescent="0.3">
      <c r="A28" s="256">
        <v>23</v>
      </c>
      <c r="B28" s="403" t="s">
        <v>450</v>
      </c>
      <c r="C28" s="401" t="s">
        <v>415</v>
      </c>
      <c r="D28" s="402" t="s">
        <v>380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>
        <v>0</v>
      </c>
      <c r="AH28" s="266">
        <f t="shared" si="12"/>
        <v>0</v>
      </c>
      <c r="AI28" s="276" t="e">
        <f t="shared" si="10"/>
        <v>#DIV/0!</v>
      </c>
      <c r="AJ28" s="277">
        <f t="shared" si="13"/>
        <v>0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 x14ac:dyDescent="0.35">
      <c r="A29" s="256">
        <v>24</v>
      </c>
      <c r="B29" s="403" t="s">
        <v>451</v>
      </c>
      <c r="C29" s="401" t="s">
        <v>416</v>
      </c>
      <c r="D29" s="402" t="s">
        <v>381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>
        <v>0</v>
      </c>
      <c r="AH29" s="266">
        <f t="shared" si="12"/>
        <v>0</v>
      </c>
      <c r="AI29" s="276" t="e">
        <f t="shared" si="10"/>
        <v>#DIV/0!</v>
      </c>
      <c r="AJ29" s="277">
        <f t="shared" si="13"/>
        <v>0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 x14ac:dyDescent="0.3">
      <c r="A30" s="256">
        <v>25</v>
      </c>
      <c r="B30" s="403" t="s">
        <v>452</v>
      </c>
      <c r="C30" s="401" t="s">
        <v>417</v>
      </c>
      <c r="D30" s="402" t="s">
        <v>382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>
        <v>0</v>
      </c>
      <c r="AH30" s="266">
        <f t="shared" si="12"/>
        <v>0</v>
      </c>
      <c r="AI30" s="276" t="e">
        <f t="shared" si="10"/>
        <v>#DIV/0!</v>
      </c>
      <c r="AJ30" s="277">
        <f t="shared" si="13"/>
        <v>0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80</v>
      </c>
      <c r="BU30" s="82"/>
      <c r="BV30" s="100"/>
      <c r="BW30" s="100"/>
      <c r="BX30" s="100"/>
      <c r="BY30" s="80"/>
    </row>
    <row r="31" spans="1:77" ht="16.5" customHeight="1" x14ac:dyDescent="0.3">
      <c r="A31" s="256">
        <v>26</v>
      </c>
      <c r="B31" s="403" t="s">
        <v>453</v>
      </c>
      <c r="C31" s="401" t="s">
        <v>418</v>
      </c>
      <c r="D31" s="402" t="s">
        <v>383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>
        <v>0</v>
      </c>
      <c r="AH31" s="266">
        <f t="shared" si="12"/>
        <v>0</v>
      </c>
      <c r="AI31" s="276" t="e">
        <f t="shared" si="10"/>
        <v>#DIV/0!</v>
      </c>
      <c r="AJ31" s="277">
        <f t="shared" si="13"/>
        <v>0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20</v>
      </c>
      <c r="BU31" s="82"/>
      <c r="BV31" s="100"/>
      <c r="BW31" s="100"/>
      <c r="BX31" s="100"/>
      <c r="BY31" s="80"/>
    </row>
    <row r="32" spans="1:77" ht="16.5" customHeight="1" x14ac:dyDescent="0.3">
      <c r="A32" s="256">
        <v>27</v>
      </c>
      <c r="B32" s="403" t="s">
        <v>454</v>
      </c>
      <c r="C32" s="401" t="s">
        <v>419</v>
      </c>
      <c r="D32" s="402" t="s">
        <v>384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>
        <v>0</v>
      </c>
      <c r="AH32" s="266">
        <f t="shared" si="12"/>
        <v>0</v>
      </c>
      <c r="AI32" s="276" t="e">
        <f t="shared" si="10"/>
        <v>#DIV/0!</v>
      </c>
      <c r="AJ32" s="277">
        <f t="shared" si="13"/>
        <v>0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 x14ac:dyDescent="0.35">
      <c r="A33" s="256">
        <v>28</v>
      </c>
      <c r="B33" s="403" t="s">
        <v>455</v>
      </c>
      <c r="C33" s="401" t="s">
        <v>420</v>
      </c>
      <c r="D33" s="402" t="s">
        <v>385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>
        <v>0</v>
      </c>
      <c r="AH33" s="266">
        <f t="shared" si="12"/>
        <v>0</v>
      </c>
      <c r="AI33" s="276" t="e">
        <f t="shared" si="10"/>
        <v>#DIV/0!</v>
      </c>
      <c r="AJ33" s="277">
        <f t="shared" si="13"/>
        <v>0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 x14ac:dyDescent="0.3">
      <c r="A34" s="256">
        <v>29</v>
      </c>
      <c r="B34" s="403" t="s">
        <v>456</v>
      </c>
      <c r="C34" s="401" t="s">
        <v>421</v>
      </c>
      <c r="D34" s="402" t="s">
        <v>386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>
        <v>0</v>
      </c>
      <c r="AH34" s="266">
        <f t="shared" si="12"/>
        <v>0</v>
      </c>
      <c r="AI34" s="276" t="e">
        <f t="shared" si="10"/>
        <v>#DIV/0!</v>
      </c>
      <c r="AJ34" s="277">
        <f t="shared" si="13"/>
        <v>0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 x14ac:dyDescent="0.3">
      <c r="A35" s="256">
        <v>30</v>
      </c>
      <c r="B35" s="403" t="s">
        <v>457</v>
      </c>
      <c r="C35" s="401" t="s">
        <v>422</v>
      </c>
      <c r="D35" s="402" t="s">
        <v>387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>
        <v>0</v>
      </c>
      <c r="AH35" s="266">
        <f t="shared" si="12"/>
        <v>0</v>
      </c>
      <c r="AI35" s="276" t="e">
        <f t="shared" si="10"/>
        <v>#DIV/0!</v>
      </c>
      <c r="AJ35" s="277">
        <f t="shared" si="13"/>
        <v>0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 x14ac:dyDescent="0.3">
      <c r="A36" s="256">
        <v>31</v>
      </c>
      <c r="B36" s="404" t="s">
        <v>458</v>
      </c>
      <c r="C36" s="401" t="s">
        <v>423</v>
      </c>
      <c r="D36" s="402" t="s">
        <v>388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>
        <v>0</v>
      </c>
      <c r="AH36" s="266">
        <f t="shared" si="12"/>
        <v>0</v>
      </c>
      <c r="AI36" s="276" t="e">
        <f t="shared" si="10"/>
        <v>#DIV/0!</v>
      </c>
      <c r="AJ36" s="277">
        <f t="shared" si="13"/>
        <v>0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 x14ac:dyDescent="0.3">
      <c r="A37" s="256">
        <v>32</v>
      </c>
      <c r="B37" s="403" t="s">
        <v>459</v>
      </c>
      <c r="C37" s="401" t="s">
        <v>424</v>
      </c>
      <c r="D37" s="402" t="s">
        <v>389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>
        <v>0</v>
      </c>
      <c r="AH37" s="266">
        <f t="shared" si="12"/>
        <v>0</v>
      </c>
      <c r="AI37" s="276" t="e">
        <f t="shared" si="10"/>
        <v>#DIV/0!</v>
      </c>
      <c r="AJ37" s="277">
        <f t="shared" si="13"/>
        <v>0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 x14ac:dyDescent="0.3">
      <c r="A38" s="256">
        <v>33</v>
      </c>
      <c r="B38" s="405" t="s">
        <v>460</v>
      </c>
      <c r="C38" s="401" t="s">
        <v>425</v>
      </c>
      <c r="D38" s="402" t="s">
        <v>390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>
        <v>0</v>
      </c>
      <c r="AH38" s="266">
        <f t="shared" si="12"/>
        <v>0</v>
      </c>
      <c r="AI38" s="276" t="e">
        <f t="shared" si="10"/>
        <v>#DIV/0!</v>
      </c>
      <c r="AJ38" s="277">
        <f t="shared" si="13"/>
        <v>0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 x14ac:dyDescent="0.3">
      <c r="A39" s="256">
        <v>34</v>
      </c>
      <c r="B39" s="89" t="s">
        <v>461</v>
      </c>
      <c r="C39" s="349" t="s">
        <v>426</v>
      </c>
      <c r="D39" s="90" t="s">
        <v>391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>
        <v>0</v>
      </c>
      <c r="AH39" s="266">
        <f t="shared" si="12"/>
        <v>0</v>
      </c>
      <c r="AI39" s="276" t="e">
        <f t="shared" si="10"/>
        <v>#DIV/0!</v>
      </c>
      <c r="AJ39" s="277">
        <f t="shared" si="13"/>
        <v>0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 x14ac:dyDescent="0.3">
      <c r="A40" s="256">
        <v>35</v>
      </c>
      <c r="B40" s="89" t="s">
        <v>462</v>
      </c>
      <c r="C40" s="349" t="s">
        <v>427</v>
      </c>
      <c r="D40" s="90" t="s">
        <v>392</v>
      </c>
      <c r="E40" s="134" t="s">
        <v>130</v>
      </c>
      <c r="F40" s="230">
        <f t="shared" si="14"/>
        <v>35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e">
        <f>IF(ISBLANK(D40)," ",SUM(G40:P40)*R5/Q5)</f>
        <v>#DIV/0!</v>
      </c>
      <c r="S40" s="357">
        <v>0</v>
      </c>
      <c r="T40" s="266" t="e">
        <f t="shared" si="15"/>
        <v>#DIV/0!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>
        <f>IF(ISBLANK(D40)," ",SUM(U40:AD40)*AF5/AE5)</f>
        <v>0</v>
      </c>
      <c r="AG40" s="357">
        <v>0</v>
      </c>
      <c r="AH40" s="266">
        <f t="shared" si="12"/>
        <v>0</v>
      </c>
      <c r="AI40" s="276" t="e">
        <f t="shared" si="10"/>
        <v>#DIV/0!</v>
      </c>
      <c r="AJ40" s="277">
        <f t="shared" si="13"/>
        <v>0</v>
      </c>
      <c r="AK40" s="278" t="e">
        <f t="shared" si="24"/>
        <v>#DIV/0!</v>
      </c>
      <c r="AL40" s="279" t="e">
        <f t="shared" si="16"/>
        <v>#DIV/0!</v>
      </c>
      <c r="AM40" s="74"/>
      <c r="AN40" s="233">
        <f t="shared" si="17"/>
        <v>35</v>
      </c>
      <c r="AO40" s="92"/>
      <c r="AP40" s="91"/>
      <c r="AQ40" s="91"/>
      <c r="AR40" s="91"/>
      <c r="AS40" s="91"/>
      <c r="AT40" s="287" t="e">
        <f t="shared" si="18"/>
        <v>#N/A</v>
      </c>
      <c r="AU40" s="288" t="e">
        <f t="shared" si="19"/>
        <v>#N/A</v>
      </c>
      <c r="AV40" s="92"/>
      <c r="AW40" s="91"/>
      <c r="AX40" s="91"/>
      <c r="AY40" s="91"/>
      <c r="AZ40" s="91"/>
      <c r="BA40" s="292" t="e">
        <f t="shared" si="20"/>
        <v>#N/A</v>
      </c>
      <c r="BB40" s="92"/>
      <c r="BC40" s="91"/>
      <c r="BD40" s="91"/>
      <c r="BE40" s="91"/>
      <c r="BF40" s="91"/>
      <c r="BG40" s="297" t="e">
        <f t="shared" si="21"/>
        <v>#N/A</v>
      </c>
      <c r="BH40" s="298" t="e">
        <f t="shared" si="22"/>
        <v>#N/A</v>
      </c>
      <c r="BI40" s="292" t="e">
        <f t="shared" si="23"/>
        <v>#N/A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 x14ac:dyDescent="0.3">
      <c r="A41" s="256">
        <v>36</v>
      </c>
      <c r="B41" s="89"/>
      <c r="C41" s="349"/>
      <c r="D41" s="90"/>
      <c r="E41" s="134"/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>
        <v>0</v>
      </c>
      <c r="AH41" s="266">
        <f t="shared" si="12"/>
        <v>0</v>
      </c>
      <c r="AI41" s="276">
        <f t="shared" si="10"/>
        <v>0</v>
      </c>
      <c r="AJ41" s="277">
        <f t="shared" si="13"/>
        <v>0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 x14ac:dyDescent="0.3">
      <c r="A42" s="256">
        <v>37</v>
      </c>
      <c r="B42" s="89"/>
      <c r="C42" s="349"/>
      <c r="D42" s="90"/>
      <c r="E42" s="134"/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>
        <v>0</v>
      </c>
      <c r="AH42" s="266">
        <f t="shared" si="12"/>
        <v>0</v>
      </c>
      <c r="AI42" s="276">
        <f t="shared" si="10"/>
        <v>0</v>
      </c>
      <c r="AJ42" s="277">
        <f t="shared" si="13"/>
        <v>0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 x14ac:dyDescent="0.3">
      <c r="A43" s="256">
        <v>38</v>
      </c>
      <c r="B43" s="89"/>
      <c r="C43" s="349"/>
      <c r="D43" s="90"/>
      <c r="E43" s="134"/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>
        <v>0</v>
      </c>
      <c r="AH43" s="266">
        <f t="shared" si="12"/>
        <v>0</v>
      </c>
      <c r="AI43" s="276">
        <f t="shared" si="10"/>
        <v>0</v>
      </c>
      <c r="AJ43" s="277">
        <f t="shared" si="13"/>
        <v>0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 x14ac:dyDescent="0.3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 x14ac:dyDescent="0.3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 x14ac:dyDescent="0.3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 x14ac:dyDescent="0.3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 x14ac:dyDescent="0.3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 x14ac:dyDescent="0.3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 x14ac:dyDescent="0.3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 x14ac:dyDescent="0.3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 x14ac:dyDescent="0.3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 x14ac:dyDescent="0.3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 x14ac:dyDescent="0.3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 x14ac:dyDescent="0.35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 x14ac:dyDescent="0.2">
      <c r="A56" s="80"/>
      <c r="B56" s="80"/>
      <c r="C56" s="113"/>
      <c r="D56" s="114"/>
      <c r="E56" s="114"/>
    </row>
    <row r="57" spans="1:69" x14ac:dyDescent="0.2">
      <c r="A57" s="80"/>
      <c r="B57" s="80"/>
      <c r="C57" s="113"/>
      <c r="D57" s="114"/>
      <c r="E57" s="114"/>
    </row>
    <row r="58" spans="1:69" x14ac:dyDescent="0.2">
      <c r="A58" s="98"/>
      <c r="B58" s="98"/>
      <c r="C58" s="98"/>
      <c r="D58" s="98"/>
      <c r="E58" s="98"/>
    </row>
    <row r="59" spans="1:69" x14ac:dyDescent="0.2">
      <c r="A59" s="98"/>
      <c r="B59" s="98"/>
      <c r="C59" s="98"/>
      <c r="D59" s="98"/>
      <c r="E59" s="98"/>
    </row>
    <row r="60" spans="1:69" x14ac:dyDescent="0.2">
      <c r="A60" s="98"/>
      <c r="B60" s="98"/>
      <c r="C60" s="98"/>
      <c r="D60" s="98"/>
      <c r="E60" s="98"/>
    </row>
    <row r="61" spans="1:69" x14ac:dyDescent="0.2">
      <c r="A61" s="98"/>
      <c r="B61" s="98"/>
      <c r="C61" s="98"/>
      <c r="D61" s="98"/>
      <c r="E61" s="98"/>
    </row>
    <row r="62" spans="1:69" x14ac:dyDescent="0.2">
      <c r="A62" s="98"/>
      <c r="B62" s="98"/>
      <c r="C62" s="98"/>
      <c r="D62" s="98"/>
      <c r="E62" s="98"/>
    </row>
    <row r="63" spans="1:69" x14ac:dyDescent="0.2">
      <c r="A63" s="98"/>
      <c r="B63" s="98"/>
      <c r="C63" s="98"/>
      <c r="D63" s="98"/>
      <c r="E63" s="98"/>
    </row>
    <row r="64" spans="1:69" x14ac:dyDescent="0.2">
      <c r="A64" s="98"/>
      <c r="B64" s="98"/>
      <c r="C64" s="98"/>
      <c r="D64" s="98"/>
      <c r="E64" s="98"/>
    </row>
    <row r="65" spans="1:5" x14ac:dyDescent="0.2">
      <c r="A65" s="98"/>
      <c r="B65" s="98"/>
      <c r="C65" s="98"/>
      <c r="D65" s="98"/>
      <c r="E65" s="98"/>
    </row>
    <row r="66" spans="1:5" x14ac:dyDescent="0.2">
      <c r="A66" s="98"/>
      <c r="B66" s="98"/>
      <c r="C66" s="98"/>
      <c r="D66" s="98"/>
      <c r="E66" s="98"/>
    </row>
    <row r="67" spans="1:5" x14ac:dyDescent="0.2">
      <c r="A67" s="98"/>
      <c r="B67" s="98"/>
      <c r="C67" s="98"/>
      <c r="D67" s="98"/>
      <c r="E67" s="98"/>
    </row>
    <row r="68" spans="1:5" x14ac:dyDescent="0.2">
      <c r="A68" s="98"/>
      <c r="B68" s="98"/>
      <c r="C68" s="98"/>
      <c r="D68" s="98"/>
      <c r="E68" s="98"/>
    </row>
    <row r="69" spans="1:5" x14ac:dyDescent="0.2">
      <c r="A69" s="98"/>
      <c r="B69" s="98"/>
      <c r="C69" s="98"/>
      <c r="D69" s="98"/>
      <c r="E69" s="98"/>
    </row>
    <row r="70" spans="1:5" x14ac:dyDescent="0.2">
      <c r="A70" s="98"/>
      <c r="B70" s="98"/>
      <c r="C70" s="98"/>
      <c r="D70" s="98"/>
      <c r="E70" s="98"/>
    </row>
    <row r="71" spans="1:5" x14ac:dyDescent="0.2">
      <c r="A71" s="98"/>
      <c r="B71" s="98"/>
      <c r="C71" s="98"/>
      <c r="D71" s="98"/>
      <c r="E71" s="98"/>
    </row>
    <row r="72" spans="1:5" x14ac:dyDescent="0.2">
      <c r="A72" s="98"/>
      <c r="B72" s="98"/>
      <c r="C72" s="98"/>
      <c r="D72" s="98"/>
      <c r="E72" s="98"/>
    </row>
    <row r="73" spans="1:5" x14ac:dyDescent="0.2">
      <c r="A73" s="98"/>
      <c r="B73" s="98"/>
      <c r="C73" s="98"/>
      <c r="D73" s="98"/>
      <c r="E73" s="98"/>
    </row>
    <row r="74" spans="1:5" x14ac:dyDescent="0.2">
      <c r="A74" s="98"/>
      <c r="B74" s="98"/>
      <c r="C74" s="98"/>
      <c r="D74" s="98"/>
      <c r="E74" s="98"/>
    </row>
    <row r="75" spans="1:5" x14ac:dyDescent="0.2">
      <c r="A75" s="98"/>
      <c r="B75" s="98"/>
      <c r="C75" s="98"/>
      <c r="D75" s="98"/>
      <c r="E75" s="98"/>
    </row>
    <row r="76" spans="1:5" x14ac:dyDescent="0.2">
      <c r="A76" s="98"/>
      <c r="B76" s="98"/>
      <c r="C76" s="98"/>
      <c r="D76" s="98"/>
      <c r="E76" s="98"/>
    </row>
    <row r="77" spans="1:5" x14ac:dyDescent="0.2">
      <c r="A77" s="98"/>
      <c r="B77" s="98"/>
      <c r="C77" s="98"/>
      <c r="D77" s="98"/>
      <c r="E77" s="98"/>
    </row>
    <row r="78" spans="1:5" x14ac:dyDescent="0.2">
      <c r="A78" s="98"/>
      <c r="B78" s="98"/>
      <c r="C78" s="98"/>
      <c r="D78" s="98"/>
      <c r="E78" s="98"/>
    </row>
    <row r="79" spans="1:5" x14ac:dyDescent="0.2">
      <c r="A79" s="98"/>
      <c r="B79" s="98"/>
      <c r="C79" s="98"/>
      <c r="D79" s="98"/>
      <c r="E79" s="98"/>
    </row>
    <row r="80" spans="1:5" x14ac:dyDescent="0.2">
      <c r="A80" s="98"/>
      <c r="B80" s="98"/>
      <c r="C80" s="98"/>
      <c r="D80" s="98"/>
      <c r="E80" s="98"/>
    </row>
    <row r="81" spans="1:5" x14ac:dyDescent="0.2">
      <c r="A81" s="98"/>
      <c r="B81" s="98"/>
      <c r="C81" s="98"/>
      <c r="D81" s="98"/>
      <c r="E81" s="98"/>
    </row>
    <row r="82" spans="1:5" x14ac:dyDescent="0.2">
      <c r="A82" s="98"/>
      <c r="B82" s="98"/>
      <c r="C82" s="98"/>
      <c r="D82" s="98"/>
      <c r="E82" s="98"/>
    </row>
    <row r="83" spans="1:5" x14ac:dyDescent="0.2">
      <c r="A83" s="98"/>
      <c r="B83" s="98"/>
      <c r="C83" s="98"/>
      <c r="D83" s="98"/>
      <c r="E83" s="98"/>
    </row>
    <row r="84" spans="1:5" x14ac:dyDescent="0.2">
      <c r="A84" s="98"/>
      <c r="B84" s="98"/>
      <c r="C84" s="98"/>
      <c r="D84" s="98"/>
      <c r="E84" s="98"/>
    </row>
    <row r="85" spans="1:5" x14ac:dyDescent="0.2">
      <c r="A85" s="98"/>
      <c r="B85" s="98"/>
      <c r="C85" s="98"/>
      <c r="D85" s="98"/>
      <c r="E85" s="98"/>
    </row>
    <row r="86" spans="1:5" x14ac:dyDescent="0.2">
      <c r="A86" s="98"/>
      <c r="B86" s="98"/>
      <c r="C86" s="98"/>
      <c r="D86" s="98"/>
      <c r="E86" s="98"/>
    </row>
    <row r="87" spans="1:5" x14ac:dyDescent="0.2">
      <c r="A87" s="98"/>
      <c r="B87" s="98"/>
      <c r="C87" s="98"/>
      <c r="D87" s="98"/>
      <c r="E87" s="98"/>
    </row>
    <row r="88" spans="1:5" x14ac:dyDescent="0.2">
      <c r="A88" s="98"/>
      <c r="B88" s="98"/>
      <c r="C88" s="98"/>
      <c r="D88" s="98"/>
      <c r="E88" s="98"/>
    </row>
    <row r="89" spans="1:5" x14ac:dyDescent="0.2">
      <c r="A89" s="98"/>
      <c r="B89" s="98"/>
      <c r="C89" s="98"/>
      <c r="D89" s="98"/>
      <c r="E89" s="98"/>
    </row>
    <row r="90" spans="1:5" x14ac:dyDescent="0.2">
      <c r="A90" s="98"/>
      <c r="B90" s="98"/>
      <c r="C90" s="98"/>
      <c r="D90" s="98"/>
      <c r="E90" s="98"/>
    </row>
    <row r="91" spans="1:5" x14ac:dyDescent="0.2">
      <c r="A91" s="98"/>
      <c r="B91" s="98"/>
      <c r="C91" s="98"/>
      <c r="D91" s="98"/>
      <c r="E91" s="98"/>
    </row>
    <row r="92" spans="1:5" x14ac:dyDescent="0.2">
      <c r="A92" s="98"/>
      <c r="B92" s="98"/>
      <c r="C92" s="98"/>
      <c r="D92" s="98"/>
      <c r="E92" s="98"/>
    </row>
    <row r="93" spans="1:5" x14ac:dyDescent="0.2">
      <c r="A93" s="98"/>
      <c r="B93" s="98"/>
      <c r="C93" s="98"/>
      <c r="D93" s="98"/>
      <c r="E93" s="98"/>
    </row>
    <row r="94" spans="1:5" x14ac:dyDescent="0.2">
      <c r="A94" s="98"/>
      <c r="B94" s="98"/>
      <c r="C94" s="98"/>
      <c r="D94" s="98"/>
      <c r="E94" s="98"/>
    </row>
    <row r="95" spans="1:5" x14ac:dyDescent="0.2">
      <c r="A95" s="98"/>
      <c r="B95" s="98"/>
      <c r="C95" s="98"/>
      <c r="D95" s="98"/>
      <c r="E95" s="98"/>
    </row>
    <row r="96" spans="1:5" x14ac:dyDescent="0.2">
      <c r="A96" s="98"/>
      <c r="B96" s="98"/>
      <c r="C96" s="98"/>
      <c r="D96" s="98"/>
      <c r="E96" s="98"/>
    </row>
    <row r="97" spans="1:5" x14ac:dyDescent="0.2">
      <c r="A97" s="98"/>
      <c r="B97" s="98"/>
      <c r="C97" s="98"/>
      <c r="D97" s="98"/>
      <c r="E97" s="98"/>
    </row>
    <row r="98" spans="1:5" x14ac:dyDescent="0.2">
      <c r="A98" s="98"/>
      <c r="B98" s="98"/>
      <c r="C98" s="98"/>
      <c r="D98" s="98"/>
      <c r="E98" s="98"/>
    </row>
    <row r="99" spans="1:5" x14ac:dyDescent="0.2">
      <c r="A99" s="98"/>
      <c r="B99" s="98"/>
      <c r="C99" s="98"/>
      <c r="D99" s="98"/>
      <c r="E99" s="98"/>
    </row>
    <row r="100" spans="1:5" x14ac:dyDescent="0.2">
      <c r="A100" s="98"/>
      <c r="B100" s="98"/>
      <c r="C100" s="98"/>
      <c r="D100" s="98"/>
      <c r="E100" s="98"/>
    </row>
    <row r="101" spans="1:5" x14ac:dyDescent="0.2">
      <c r="A101" s="98"/>
      <c r="B101" s="98"/>
      <c r="C101" s="98"/>
      <c r="D101" s="98"/>
      <c r="E101" s="98"/>
    </row>
    <row r="102" spans="1:5" x14ac:dyDescent="0.2">
      <c r="A102" s="98"/>
      <c r="B102" s="98"/>
      <c r="C102" s="98"/>
      <c r="D102" s="98"/>
      <c r="E102" s="98"/>
    </row>
    <row r="103" spans="1:5" x14ac:dyDescent="0.2">
      <c r="A103" s="98"/>
      <c r="B103" s="98"/>
      <c r="C103" s="98"/>
      <c r="D103" s="98"/>
      <c r="E103" s="98"/>
    </row>
    <row r="104" spans="1:5" x14ac:dyDescent="0.2">
      <c r="A104" s="98"/>
      <c r="B104" s="98"/>
      <c r="C104" s="98"/>
      <c r="D104" s="98"/>
      <c r="E104" s="98"/>
    </row>
    <row r="105" spans="1:5" x14ac:dyDescent="0.2">
      <c r="A105" s="98"/>
      <c r="B105" s="98"/>
      <c r="C105" s="98"/>
      <c r="D105" s="98"/>
      <c r="E105" s="98"/>
    </row>
    <row r="106" spans="1:5" x14ac:dyDescent="0.2">
      <c r="A106" s="98"/>
      <c r="B106" s="98"/>
      <c r="C106" s="98"/>
      <c r="D106" s="98"/>
      <c r="E106" s="98"/>
    </row>
    <row r="107" spans="1:5" x14ac:dyDescent="0.2">
      <c r="A107" s="98"/>
      <c r="B107" s="98"/>
      <c r="C107" s="98"/>
      <c r="D107" s="98"/>
      <c r="E107" s="98"/>
    </row>
    <row r="108" spans="1:5" x14ac:dyDescent="0.2">
      <c r="A108" s="98"/>
      <c r="B108" s="98"/>
      <c r="C108" s="98"/>
      <c r="D108" s="98"/>
      <c r="E108" s="98"/>
    </row>
    <row r="109" spans="1:5" x14ac:dyDescent="0.2">
      <c r="A109" s="98"/>
      <c r="B109" s="98"/>
      <c r="C109" s="98"/>
      <c r="D109" s="98"/>
      <c r="E109" s="98"/>
    </row>
    <row r="110" spans="1:5" x14ac:dyDescent="0.2">
      <c r="A110" s="98"/>
      <c r="B110" s="98"/>
      <c r="C110" s="98"/>
      <c r="D110" s="98"/>
      <c r="E110" s="98"/>
    </row>
    <row r="111" spans="1:5" x14ac:dyDescent="0.2">
      <c r="A111" s="98"/>
      <c r="B111" s="98"/>
      <c r="C111" s="98"/>
      <c r="D111" s="98"/>
      <c r="E111" s="98"/>
    </row>
    <row r="112" spans="1:5" x14ac:dyDescent="0.2">
      <c r="A112" s="98"/>
      <c r="B112" s="98"/>
      <c r="C112" s="98"/>
      <c r="D112" s="98"/>
      <c r="E112" s="98"/>
    </row>
    <row r="113" spans="1:5" x14ac:dyDescent="0.2">
      <c r="A113" s="98"/>
      <c r="B113" s="98"/>
      <c r="C113" s="98"/>
      <c r="D113" s="98"/>
      <c r="E113" s="98"/>
    </row>
    <row r="114" spans="1:5" x14ac:dyDescent="0.2">
      <c r="A114" s="98"/>
      <c r="B114" s="98"/>
      <c r="C114" s="98"/>
      <c r="D114" s="98"/>
      <c r="E114" s="98"/>
    </row>
    <row r="115" spans="1:5" x14ac:dyDescent="0.2">
      <c r="A115" s="98"/>
      <c r="B115" s="98"/>
      <c r="C115" s="98"/>
      <c r="D115" s="98"/>
      <c r="E115" s="98"/>
    </row>
    <row r="116" spans="1:5" x14ac:dyDescent="0.2">
      <c r="A116" s="98"/>
      <c r="B116" s="98"/>
      <c r="C116" s="98"/>
      <c r="D116" s="98"/>
      <c r="E116" s="98"/>
    </row>
    <row r="117" spans="1:5" x14ac:dyDescent="0.2">
      <c r="A117" s="98"/>
      <c r="B117" s="98"/>
      <c r="C117" s="98"/>
      <c r="D117" s="98"/>
      <c r="E117" s="98"/>
    </row>
    <row r="118" spans="1:5" x14ac:dyDescent="0.2">
      <c r="A118" s="98"/>
      <c r="B118" s="98"/>
      <c r="C118" s="98"/>
      <c r="D118" s="98"/>
      <c r="E118" s="98"/>
    </row>
    <row r="119" spans="1:5" x14ac:dyDescent="0.2">
      <c r="A119" s="98"/>
      <c r="B119" s="98"/>
      <c r="C119" s="98"/>
      <c r="D119" s="98"/>
      <c r="E119" s="98"/>
    </row>
    <row r="120" spans="1:5" x14ac:dyDescent="0.2">
      <c r="A120" s="98"/>
      <c r="B120" s="98"/>
      <c r="C120" s="98"/>
      <c r="D120" s="98"/>
      <c r="E120" s="98"/>
    </row>
    <row r="121" spans="1:5" x14ac:dyDescent="0.2">
      <c r="A121" s="98"/>
      <c r="B121" s="98"/>
      <c r="C121" s="98"/>
      <c r="D121" s="98"/>
      <c r="E121" s="98"/>
    </row>
    <row r="122" spans="1:5" x14ac:dyDescent="0.2">
      <c r="A122" s="98"/>
      <c r="B122" s="98"/>
      <c r="C122" s="98"/>
      <c r="D122" s="98"/>
      <c r="E122" s="98"/>
    </row>
    <row r="123" spans="1:5" x14ac:dyDescent="0.2">
      <c r="A123" s="98"/>
      <c r="B123" s="98"/>
      <c r="C123" s="98"/>
      <c r="D123" s="98"/>
      <c r="E123" s="98"/>
    </row>
    <row r="124" spans="1:5" x14ac:dyDescent="0.2">
      <c r="A124" s="98"/>
      <c r="B124" s="98"/>
      <c r="C124" s="98"/>
      <c r="D124" s="98"/>
      <c r="E124" s="98"/>
    </row>
    <row r="125" spans="1:5" x14ac:dyDescent="0.2">
      <c r="A125" s="98"/>
      <c r="B125" s="98"/>
      <c r="C125" s="98"/>
      <c r="D125" s="98"/>
      <c r="E125" s="98"/>
    </row>
    <row r="126" spans="1:5" x14ac:dyDescent="0.2">
      <c r="A126" s="98"/>
      <c r="B126" s="98"/>
      <c r="C126" s="98"/>
      <c r="D126" s="98"/>
      <c r="E126" s="98"/>
    </row>
    <row r="127" spans="1:5" x14ac:dyDescent="0.2">
      <c r="A127" s="98"/>
      <c r="B127" s="98"/>
      <c r="C127" s="98"/>
      <c r="D127" s="98"/>
      <c r="E127" s="98"/>
    </row>
    <row r="128" spans="1:5" x14ac:dyDescent="0.2">
      <c r="A128" s="98"/>
      <c r="B128" s="98"/>
      <c r="C128" s="98"/>
      <c r="D128" s="98"/>
      <c r="E128" s="98"/>
    </row>
    <row r="129" spans="1:5" x14ac:dyDescent="0.2">
      <c r="A129" s="98"/>
      <c r="B129" s="98"/>
      <c r="C129" s="98"/>
      <c r="D129" s="98"/>
      <c r="E129" s="98"/>
    </row>
    <row r="130" spans="1:5" x14ac:dyDescent="0.2">
      <c r="A130" s="98"/>
      <c r="B130" s="98"/>
      <c r="C130" s="98"/>
      <c r="D130" s="98"/>
      <c r="E130" s="98"/>
    </row>
    <row r="131" spans="1:5" x14ac:dyDescent="0.2">
      <c r="A131" s="98"/>
      <c r="B131" s="98"/>
      <c r="C131" s="98"/>
      <c r="D131" s="98"/>
      <c r="E131" s="98"/>
    </row>
    <row r="132" spans="1:5" x14ac:dyDescent="0.2">
      <c r="A132" s="98"/>
      <c r="B132" s="98"/>
      <c r="C132" s="98"/>
      <c r="D132" s="98"/>
      <c r="E132" s="98"/>
    </row>
    <row r="133" spans="1:5" x14ac:dyDescent="0.2">
      <c r="A133" s="98"/>
      <c r="B133" s="98"/>
      <c r="C133" s="98"/>
      <c r="D133" s="98"/>
      <c r="E133" s="98"/>
    </row>
    <row r="134" spans="1:5" x14ac:dyDescent="0.2">
      <c r="A134" s="98"/>
      <c r="B134" s="98"/>
      <c r="C134" s="98"/>
      <c r="D134" s="98"/>
      <c r="E134" s="98"/>
    </row>
    <row r="135" spans="1:5" x14ac:dyDescent="0.2">
      <c r="A135" s="98"/>
      <c r="B135" s="98"/>
      <c r="C135" s="98"/>
      <c r="D135" s="98"/>
      <c r="E135" s="98"/>
    </row>
    <row r="136" spans="1:5" x14ac:dyDescent="0.2">
      <c r="A136" s="98"/>
      <c r="B136" s="98"/>
      <c r="C136" s="98"/>
      <c r="D136" s="98"/>
      <c r="E136" s="98"/>
    </row>
    <row r="137" spans="1:5" x14ac:dyDescent="0.2">
      <c r="A137" s="98"/>
      <c r="B137" s="98"/>
      <c r="C137" s="98"/>
      <c r="D137" s="98"/>
      <c r="E137" s="98"/>
    </row>
    <row r="138" spans="1:5" x14ac:dyDescent="0.2">
      <c r="A138" s="98"/>
      <c r="B138" s="98"/>
      <c r="C138" s="98"/>
      <c r="D138" s="98"/>
      <c r="E138" s="98"/>
    </row>
    <row r="139" spans="1:5" x14ac:dyDescent="0.2">
      <c r="A139" s="98"/>
      <c r="B139" s="98"/>
      <c r="C139" s="98"/>
      <c r="D139" s="98"/>
      <c r="E139" s="98"/>
    </row>
    <row r="140" spans="1:5" x14ac:dyDescent="0.2">
      <c r="A140" s="98"/>
      <c r="B140" s="98"/>
      <c r="C140" s="98"/>
      <c r="D140" s="98"/>
      <c r="E140" s="98"/>
    </row>
    <row r="141" spans="1:5" x14ac:dyDescent="0.2">
      <c r="A141" s="98"/>
      <c r="B141" s="98"/>
      <c r="C141" s="98"/>
      <c r="D141" s="98"/>
      <c r="E141" s="98"/>
    </row>
    <row r="142" spans="1:5" x14ac:dyDescent="0.2">
      <c r="A142" s="98"/>
      <c r="B142" s="98"/>
      <c r="C142" s="98"/>
      <c r="D142" s="98"/>
      <c r="E142" s="98"/>
    </row>
    <row r="143" spans="1:5" x14ac:dyDescent="0.2">
      <c r="A143" s="98"/>
      <c r="B143" s="98"/>
      <c r="C143" s="98"/>
      <c r="D143" s="98"/>
      <c r="E143" s="98"/>
    </row>
    <row r="144" spans="1:5" x14ac:dyDescent="0.2">
      <c r="A144" s="98"/>
      <c r="B144" s="98"/>
      <c r="C144" s="98"/>
      <c r="D144" s="98"/>
      <c r="E144" s="98"/>
    </row>
    <row r="145" spans="1:5" x14ac:dyDescent="0.2">
      <c r="A145" s="98"/>
      <c r="B145" s="98"/>
      <c r="C145" s="98"/>
      <c r="D145" s="98"/>
      <c r="E145" s="98"/>
    </row>
    <row r="146" spans="1:5" x14ac:dyDescent="0.2">
      <c r="A146" s="98"/>
      <c r="B146" s="98"/>
      <c r="C146" s="98"/>
      <c r="D146" s="98"/>
      <c r="E146" s="98"/>
    </row>
    <row r="147" spans="1:5" x14ac:dyDescent="0.2">
      <c r="A147" s="98"/>
      <c r="B147" s="98"/>
      <c r="C147" s="98"/>
      <c r="D147" s="98"/>
      <c r="E147" s="98"/>
    </row>
    <row r="148" spans="1:5" x14ac:dyDescent="0.2">
      <c r="A148" s="98"/>
      <c r="B148" s="98"/>
      <c r="C148" s="98"/>
      <c r="D148" s="98"/>
      <c r="E148" s="98"/>
    </row>
    <row r="149" spans="1:5" x14ac:dyDescent="0.2">
      <c r="A149" s="98"/>
      <c r="B149" s="98"/>
      <c r="C149" s="98"/>
      <c r="D149" s="98"/>
      <c r="E149" s="98"/>
    </row>
    <row r="150" spans="1:5" x14ac:dyDescent="0.2">
      <c r="A150" s="98"/>
      <c r="B150" s="98"/>
      <c r="C150" s="98"/>
      <c r="D150" s="98"/>
      <c r="E150" s="98"/>
    </row>
    <row r="151" spans="1:5" x14ac:dyDescent="0.2">
      <c r="A151" s="98"/>
      <c r="B151" s="98"/>
      <c r="C151" s="98"/>
      <c r="D151" s="98"/>
      <c r="E151" s="98"/>
    </row>
    <row r="152" spans="1:5" x14ac:dyDescent="0.2">
      <c r="A152" s="98"/>
      <c r="B152" s="98"/>
      <c r="C152" s="98"/>
      <c r="D152" s="98"/>
      <c r="E152" s="98"/>
    </row>
    <row r="153" spans="1:5" x14ac:dyDescent="0.2">
      <c r="A153" s="98"/>
      <c r="B153" s="98"/>
      <c r="C153" s="98"/>
      <c r="D153" s="98"/>
      <c r="E153" s="98"/>
    </row>
    <row r="154" spans="1:5" x14ac:dyDescent="0.2">
      <c r="A154" s="98"/>
      <c r="B154" s="98"/>
      <c r="C154" s="98"/>
      <c r="D154" s="98"/>
      <c r="E154" s="98"/>
    </row>
    <row r="155" spans="1:5" x14ac:dyDescent="0.2">
      <c r="A155" s="98"/>
      <c r="B155" s="98"/>
      <c r="C155" s="98"/>
      <c r="D155" s="98"/>
      <c r="E155" s="98"/>
    </row>
    <row r="156" spans="1:5" x14ac:dyDescent="0.2">
      <c r="A156" s="98"/>
      <c r="B156" s="98"/>
      <c r="C156" s="98"/>
      <c r="D156" s="98"/>
      <c r="E156" s="98"/>
    </row>
    <row r="157" spans="1:5" x14ac:dyDescent="0.2">
      <c r="A157" s="98"/>
      <c r="B157" s="98"/>
      <c r="C157" s="98"/>
      <c r="D157" s="98"/>
      <c r="E157" s="98"/>
    </row>
    <row r="158" spans="1:5" x14ac:dyDescent="0.2">
      <c r="A158" s="98"/>
      <c r="B158" s="98"/>
      <c r="C158" s="98"/>
      <c r="D158" s="98"/>
      <c r="E158" s="98"/>
    </row>
    <row r="159" spans="1:5" x14ac:dyDescent="0.2">
      <c r="A159" s="98"/>
      <c r="B159" s="98"/>
      <c r="C159" s="98"/>
      <c r="D159" s="98"/>
      <c r="E159" s="98"/>
    </row>
    <row r="160" spans="1:5" x14ac:dyDescent="0.2">
      <c r="A160" s="98"/>
      <c r="B160" s="98"/>
      <c r="C160" s="98"/>
      <c r="D160" s="98"/>
      <c r="E160" s="98"/>
    </row>
    <row r="161" spans="1:5" x14ac:dyDescent="0.2">
      <c r="A161" s="98"/>
      <c r="B161" s="98"/>
      <c r="C161" s="98"/>
      <c r="D161" s="98"/>
      <c r="E161" s="98"/>
    </row>
    <row r="162" spans="1:5" x14ac:dyDescent="0.2">
      <c r="A162" s="98"/>
      <c r="B162" s="98"/>
      <c r="C162" s="98"/>
      <c r="D162" s="98"/>
      <c r="E162" s="98"/>
    </row>
    <row r="163" spans="1:5" x14ac:dyDescent="0.2">
      <c r="A163" s="98"/>
      <c r="B163" s="98"/>
      <c r="C163" s="98"/>
      <c r="D163" s="98"/>
      <c r="E163" s="98"/>
    </row>
    <row r="164" spans="1:5" x14ac:dyDescent="0.2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604" t="str">
        <f>DATA!B6</f>
        <v>ประถมศึกษาปีที่ ๖/๓</v>
      </c>
      <c r="B1" s="604"/>
      <c r="C1" s="605" t="str">
        <f>"การประเมินผลการเรียนรู้  กลุ่มสาระ"&amp;DATA!B7</f>
        <v>การประเมินผลการเรียนรู้  กลุ่มสาระสุขศึกษาและพลศึกษา</v>
      </c>
      <c r="D1" s="606"/>
      <c r="E1" s="606"/>
      <c r="F1" s="606"/>
      <c r="G1" s="594" t="s">
        <v>177</v>
      </c>
      <c r="H1" s="595"/>
      <c r="I1" s="595"/>
      <c r="J1" s="595"/>
      <c r="K1" s="595"/>
      <c r="L1" s="594" t="s">
        <v>178</v>
      </c>
      <c r="M1" s="595"/>
      <c r="N1" s="595"/>
      <c r="O1" s="595"/>
      <c r="P1" s="595"/>
      <c r="Q1" s="594" t="s">
        <v>175</v>
      </c>
      <c r="R1" s="595"/>
      <c r="S1" s="595"/>
      <c r="T1" s="595"/>
      <c r="U1" s="595"/>
      <c r="V1" s="594" t="s">
        <v>176</v>
      </c>
      <c r="W1" s="595"/>
      <c r="X1" s="595"/>
      <c r="Y1" s="595"/>
      <c r="Z1" s="595"/>
      <c r="AA1" s="594" t="s">
        <v>176</v>
      </c>
      <c r="AB1" s="595"/>
      <c r="AC1" s="595"/>
      <c r="AD1" s="595"/>
      <c r="AE1" s="595"/>
      <c r="AF1" s="594" t="s">
        <v>176</v>
      </c>
      <c r="AG1" s="595"/>
      <c r="AH1" s="595"/>
      <c r="AI1" s="595"/>
      <c r="AJ1" s="595"/>
      <c r="AK1" s="594" t="s">
        <v>176</v>
      </c>
      <c r="AL1" s="595"/>
      <c r="AM1" s="595"/>
      <c r="AN1" s="595"/>
      <c r="AO1" s="595"/>
      <c r="AP1" s="594" t="s">
        <v>178</v>
      </c>
      <c r="AQ1" s="595"/>
      <c r="AR1" s="595"/>
      <c r="AS1" s="595"/>
      <c r="AT1" s="595"/>
      <c r="AU1" s="594" t="s">
        <v>178</v>
      </c>
      <c r="AV1" s="595"/>
      <c r="AW1" s="595"/>
      <c r="AX1" s="595"/>
      <c r="AY1" s="595"/>
      <c r="AZ1" s="594" t="s">
        <v>178</v>
      </c>
      <c r="BA1" s="595"/>
      <c r="BB1" s="595"/>
      <c r="BC1" s="595"/>
      <c r="BD1" s="595"/>
      <c r="BE1" s="594" t="s">
        <v>178</v>
      </c>
      <c r="BF1" s="595"/>
      <c r="BG1" s="595"/>
      <c r="BH1" s="595"/>
      <c r="BI1" s="595"/>
      <c r="BJ1" s="594" t="s">
        <v>179</v>
      </c>
      <c r="BK1" s="595"/>
      <c r="BL1" s="595"/>
      <c r="BM1" s="595"/>
      <c r="BN1" s="595"/>
      <c r="BO1" s="594" t="s">
        <v>180</v>
      </c>
      <c r="BP1" s="595"/>
      <c r="BQ1" s="595"/>
      <c r="BR1" s="595"/>
      <c r="BS1" s="595"/>
      <c r="BT1" s="594" t="s">
        <v>180</v>
      </c>
      <c r="BU1" s="595"/>
      <c r="BV1" s="595"/>
      <c r="BW1" s="595"/>
      <c r="BX1" s="595"/>
      <c r="BY1" s="594" t="s">
        <v>180</v>
      </c>
      <c r="BZ1" s="595"/>
      <c r="CA1" s="595"/>
      <c r="CB1" s="595"/>
      <c r="CC1" s="595"/>
      <c r="CD1" s="594" t="s">
        <v>180</v>
      </c>
      <c r="CE1" s="595"/>
      <c r="CF1" s="595"/>
      <c r="CG1" s="595"/>
      <c r="CH1" s="595"/>
      <c r="CI1" s="594" t="s">
        <v>182</v>
      </c>
      <c r="CJ1" s="595"/>
      <c r="CK1" s="595"/>
      <c r="CL1" s="595"/>
      <c r="CM1" s="595"/>
      <c r="CN1" s="594" t="s">
        <v>182</v>
      </c>
      <c r="CO1" s="595"/>
      <c r="CP1" s="595"/>
      <c r="CQ1" s="595"/>
      <c r="CR1" s="595"/>
      <c r="CS1" s="594" t="s">
        <v>182</v>
      </c>
      <c r="CT1" s="595"/>
      <c r="CU1" s="595"/>
      <c r="CV1" s="595"/>
      <c r="CW1" s="595"/>
      <c r="CX1" s="596" t="s">
        <v>182</v>
      </c>
      <c r="CY1" s="597"/>
      <c r="CZ1" s="597"/>
      <c r="DA1" s="597"/>
      <c r="DB1" s="597"/>
      <c r="DC1" s="596" t="s">
        <v>184</v>
      </c>
      <c r="DD1" s="597"/>
      <c r="DE1" s="597"/>
      <c r="DF1" s="597"/>
      <c r="DG1" s="597"/>
      <c r="DH1" s="596" t="s">
        <v>184</v>
      </c>
      <c r="DI1" s="597"/>
      <c r="DJ1" s="597"/>
      <c r="DK1" s="597"/>
      <c r="DL1" s="597"/>
      <c r="DM1" s="573" t="s">
        <v>133</v>
      </c>
      <c r="DN1" s="574"/>
      <c r="DO1" s="574"/>
      <c r="DP1" s="574"/>
      <c r="DQ1" s="575"/>
      <c r="DR1" s="57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613" t="s">
        <v>2</v>
      </c>
      <c r="B2" s="616" t="s">
        <v>3</v>
      </c>
      <c r="C2" s="619" t="s">
        <v>232</v>
      </c>
      <c r="D2" s="619" t="s">
        <v>233</v>
      </c>
      <c r="E2" s="360"/>
      <c r="F2" s="361" t="s">
        <v>120</v>
      </c>
      <c r="G2" s="579" t="s">
        <v>139</v>
      </c>
      <c r="H2" s="580"/>
      <c r="I2" s="580"/>
      <c r="J2" s="580"/>
      <c r="K2" s="581"/>
      <c r="L2" s="579" t="s">
        <v>140</v>
      </c>
      <c r="M2" s="580"/>
      <c r="N2" s="580"/>
      <c r="O2" s="580"/>
      <c r="P2" s="581"/>
      <c r="Q2" s="579" t="s">
        <v>141</v>
      </c>
      <c r="R2" s="580"/>
      <c r="S2" s="580"/>
      <c r="T2" s="580"/>
      <c r="U2" s="581"/>
      <c r="V2" s="579" t="s">
        <v>142</v>
      </c>
      <c r="W2" s="580"/>
      <c r="X2" s="580"/>
      <c r="Y2" s="580"/>
      <c r="Z2" s="581"/>
      <c r="AA2" s="579" t="s">
        <v>143</v>
      </c>
      <c r="AB2" s="580"/>
      <c r="AC2" s="580"/>
      <c r="AD2" s="580"/>
      <c r="AE2" s="581"/>
      <c r="AF2" s="579" t="s">
        <v>144</v>
      </c>
      <c r="AG2" s="580"/>
      <c r="AH2" s="580"/>
      <c r="AI2" s="580"/>
      <c r="AJ2" s="581"/>
      <c r="AK2" s="579" t="s">
        <v>145</v>
      </c>
      <c r="AL2" s="580"/>
      <c r="AM2" s="580"/>
      <c r="AN2" s="580"/>
      <c r="AO2" s="581"/>
      <c r="AP2" s="579" t="s">
        <v>146</v>
      </c>
      <c r="AQ2" s="580"/>
      <c r="AR2" s="580"/>
      <c r="AS2" s="580"/>
      <c r="AT2" s="581"/>
      <c r="AU2" s="579" t="s">
        <v>147</v>
      </c>
      <c r="AV2" s="580"/>
      <c r="AW2" s="580"/>
      <c r="AX2" s="580"/>
      <c r="AY2" s="581"/>
      <c r="AZ2" s="579" t="s">
        <v>148</v>
      </c>
      <c r="BA2" s="580"/>
      <c r="BB2" s="580"/>
      <c r="BC2" s="580"/>
      <c r="BD2" s="581"/>
      <c r="BE2" s="579" t="s">
        <v>149</v>
      </c>
      <c r="BF2" s="580"/>
      <c r="BG2" s="580"/>
      <c r="BH2" s="580"/>
      <c r="BI2" s="581"/>
      <c r="BJ2" s="579" t="s">
        <v>150</v>
      </c>
      <c r="BK2" s="580"/>
      <c r="BL2" s="580"/>
      <c r="BM2" s="580"/>
      <c r="BN2" s="581"/>
      <c r="BO2" s="579" t="s">
        <v>151</v>
      </c>
      <c r="BP2" s="580"/>
      <c r="BQ2" s="580"/>
      <c r="BR2" s="580"/>
      <c r="BS2" s="581"/>
      <c r="BT2" s="579" t="s">
        <v>152</v>
      </c>
      <c r="BU2" s="580"/>
      <c r="BV2" s="580"/>
      <c r="BW2" s="580"/>
      <c r="BX2" s="581"/>
      <c r="BY2" s="579" t="s">
        <v>153</v>
      </c>
      <c r="BZ2" s="580"/>
      <c r="CA2" s="580"/>
      <c r="CB2" s="580"/>
      <c r="CC2" s="581"/>
      <c r="CD2" s="579" t="s">
        <v>154</v>
      </c>
      <c r="CE2" s="580"/>
      <c r="CF2" s="580"/>
      <c r="CG2" s="580"/>
      <c r="CH2" s="581"/>
      <c r="CI2" s="579" t="s">
        <v>155</v>
      </c>
      <c r="CJ2" s="580"/>
      <c r="CK2" s="580"/>
      <c r="CL2" s="580"/>
      <c r="CM2" s="581"/>
      <c r="CN2" s="579" t="s">
        <v>156</v>
      </c>
      <c r="CO2" s="580"/>
      <c r="CP2" s="580"/>
      <c r="CQ2" s="580"/>
      <c r="CR2" s="581"/>
      <c r="CS2" s="579" t="s">
        <v>157</v>
      </c>
      <c r="CT2" s="580"/>
      <c r="CU2" s="580"/>
      <c r="CV2" s="580"/>
      <c r="CW2" s="581"/>
      <c r="CX2" s="579" t="s">
        <v>158</v>
      </c>
      <c r="CY2" s="580"/>
      <c r="CZ2" s="580"/>
      <c r="DA2" s="580"/>
      <c r="DB2" s="581"/>
      <c r="DC2" s="579" t="s">
        <v>224</v>
      </c>
      <c r="DD2" s="580"/>
      <c r="DE2" s="580"/>
      <c r="DF2" s="580"/>
      <c r="DG2" s="580"/>
      <c r="DH2" s="579" t="s">
        <v>225</v>
      </c>
      <c r="DI2" s="580"/>
      <c r="DJ2" s="580"/>
      <c r="DK2" s="580"/>
      <c r="DL2" s="581"/>
      <c r="DM2" s="574" t="s">
        <v>134</v>
      </c>
      <c r="DN2" s="582"/>
      <c r="DO2" s="306">
        <f>COUNT(G5:DL5)</f>
        <v>1</v>
      </c>
      <c r="DP2" s="583" t="s">
        <v>123</v>
      </c>
      <c r="DQ2" s="584"/>
      <c r="DR2" s="57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614"/>
      <c r="B3" s="617"/>
      <c r="C3" s="620"/>
      <c r="D3" s="620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5" t="s">
        <v>211</v>
      </c>
      <c r="DN3" s="588" t="s">
        <v>135</v>
      </c>
      <c r="DO3" s="588" t="s">
        <v>136</v>
      </c>
      <c r="DP3" s="588" t="s">
        <v>137</v>
      </c>
      <c r="DQ3" s="591" t="s">
        <v>138</v>
      </c>
      <c r="DR3" s="57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614"/>
      <c r="B4" s="617"/>
      <c r="C4" s="620"/>
      <c r="D4" s="620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6"/>
      <c r="DN4" s="589"/>
      <c r="DO4" s="589"/>
      <c r="DP4" s="589"/>
      <c r="DQ4" s="592"/>
      <c r="DR4" s="57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615"/>
      <c r="B5" s="618"/>
      <c r="C5" s="621"/>
      <c r="D5" s="621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587"/>
      <c r="DN5" s="590"/>
      <c r="DO5" s="590"/>
      <c r="DP5" s="590"/>
      <c r="DQ5" s="593"/>
      <c r="DR5" s="578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6212</v>
      </c>
      <c r="C6" s="351" t="str">
        <f>ปพ.5!$C$6</f>
        <v>1102400226668</v>
      </c>
      <c r="D6" s="607" t="str">
        <f>ปพ.5!$D$6</f>
        <v>เด็กชาย อัครพล  สุดามาต</v>
      </c>
      <c r="E6" s="608"/>
      <c r="F6" s="60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6214</v>
      </c>
      <c r="C7" s="352" t="str">
        <f>ปพ.5!$C$7</f>
        <v>1103300268041</v>
      </c>
      <c r="D7" s="610" t="str">
        <f>ปพ.5!$D$7</f>
        <v>เด็กชาย ปพัฒน์กร  ชีวขนาน</v>
      </c>
      <c r="E7" s="611"/>
      <c r="F7" s="61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6215</v>
      </c>
      <c r="C8" s="352" t="str">
        <f>ปพ.5!$C$8</f>
        <v>1103200154745</v>
      </c>
      <c r="D8" s="598" t="str">
        <f>ปพ.5!$D$8</f>
        <v>เด็กชาย รวิสุต  คชวงษ์</v>
      </c>
      <c r="E8" s="599"/>
      <c r="F8" s="600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6235</v>
      </c>
      <c r="C9" s="352" t="str">
        <f>ปพ.5!$C$9</f>
        <v>1103704371227</v>
      </c>
      <c r="D9" s="598" t="str">
        <f>ปพ.5!$D$9</f>
        <v>เด็กหญิง อริสา  สถิตถาวรกุล</v>
      </c>
      <c r="E9" s="599"/>
      <c r="F9" s="600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6238</v>
      </c>
      <c r="C10" s="352" t="str">
        <f>ปพ.5!$C$10</f>
        <v>1103200166719</v>
      </c>
      <c r="D10" s="598" t="str">
        <f>ปพ.5!$D$10</f>
        <v>เด็กชาย ธนกฤต  สิงห์ซอม</v>
      </c>
      <c r="E10" s="599"/>
      <c r="F10" s="600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6249</v>
      </c>
      <c r="C11" s="352" t="str">
        <f>ปพ.5!$C$11</f>
        <v>1103200156519</v>
      </c>
      <c r="D11" s="598" t="str">
        <f>ปพ.5!$D$11</f>
        <v>เด็กชาย รัชศักดิ์  นบน้อม</v>
      </c>
      <c r="E11" s="599"/>
      <c r="F11" s="600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6253</v>
      </c>
      <c r="C12" s="352" t="str">
        <f>ปพ.5!$C$12</f>
        <v>1100401448336</v>
      </c>
      <c r="D12" s="598" t="str">
        <f>ปพ.5!$D$12</f>
        <v>เด็กหญิง เอธิตรา  สิงห์สถิตย์</v>
      </c>
      <c r="E12" s="599"/>
      <c r="F12" s="600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6259</v>
      </c>
      <c r="C13" s="352" t="str">
        <f>ปพ.5!$C$13</f>
        <v>1100704078896</v>
      </c>
      <c r="D13" s="598" t="str">
        <f>ปพ.5!$D$13</f>
        <v>เด็กหญิง สาริศา  ประทุมชาติ</v>
      </c>
      <c r="E13" s="599"/>
      <c r="F13" s="600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6267</v>
      </c>
      <c r="C14" s="352" t="str">
        <f>ปพ.5!$C$14</f>
        <v>1103400161699</v>
      </c>
      <c r="D14" s="598" t="str">
        <f>ปพ.5!$D$14</f>
        <v>เด็กชาย ศุภฤกษ์  จันทะเรือง</v>
      </c>
      <c r="E14" s="599"/>
      <c r="F14" s="600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6274</v>
      </c>
      <c r="C15" s="352" t="str">
        <f>ปพ.5!$C$15</f>
        <v>1100704078390</v>
      </c>
      <c r="D15" s="598" t="str">
        <f>ปพ.5!$D$15</f>
        <v>เด็กชาย ธฤต  คุ้มภัย</v>
      </c>
      <c r="E15" s="599"/>
      <c r="F15" s="600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6278</v>
      </c>
      <c r="C16" s="352" t="str">
        <f>ปพ.5!$C$16</f>
        <v>1103200155270</v>
      </c>
      <c r="D16" s="598" t="str">
        <f>ปพ.5!$D$16</f>
        <v>เด็กชาย รัฐศาสตร์  ยืนยง</v>
      </c>
      <c r="E16" s="599"/>
      <c r="F16" s="600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6281</v>
      </c>
      <c r="C17" s="352" t="str">
        <f>ปพ.5!$C$17</f>
        <v>1103200151215</v>
      </c>
      <c r="D17" s="598" t="str">
        <f>ปพ.5!$D$17</f>
        <v>เด็กหญิง มณีวรรณ  ภูผิวฟ้า</v>
      </c>
      <c r="E17" s="599"/>
      <c r="F17" s="600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6285</v>
      </c>
      <c r="C18" s="352" t="str">
        <f>ปพ.5!$C$18</f>
        <v>1639900502755</v>
      </c>
      <c r="D18" s="598" t="str">
        <f>ปพ.5!$D$18</f>
        <v>เด็กหญิง ดลพร  บุญเปรื่อง</v>
      </c>
      <c r="E18" s="599"/>
      <c r="F18" s="600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6301</v>
      </c>
      <c r="C19" s="352" t="str">
        <f>ปพ.5!$C$19</f>
        <v>1100704104897</v>
      </c>
      <c r="D19" s="598" t="str">
        <f>ปพ.5!$D$19</f>
        <v>เด็กชาย จักรพงษ์  สุภนามัย</v>
      </c>
      <c r="E19" s="599"/>
      <c r="F19" s="600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6308</v>
      </c>
      <c r="C20" s="352" t="str">
        <f>ปพ.5!$C$20</f>
        <v>1103200176935</v>
      </c>
      <c r="D20" s="598" t="str">
        <f>ปพ.5!$D$20</f>
        <v>เด็กชาย อภิเชษฐ์  จีนหน่อ</v>
      </c>
      <c r="E20" s="599"/>
      <c r="F20" s="600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6323</v>
      </c>
      <c r="C21" s="352" t="str">
        <f>ปพ.5!$C$21</f>
        <v>1103200178334</v>
      </c>
      <c r="D21" s="598" t="str">
        <f>ปพ.5!$D$21</f>
        <v>เด็กชาย พีระพงค์  แดงดำรงค์</v>
      </c>
      <c r="E21" s="599"/>
      <c r="F21" s="600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6325</v>
      </c>
      <c r="C22" s="352" t="str">
        <f>ปพ.5!$C$22</f>
        <v>1100704047885</v>
      </c>
      <c r="D22" s="598" t="str">
        <f>ปพ.5!$D$22</f>
        <v>เด็กชาย สถาพร  ชาวเวียง</v>
      </c>
      <c r="E22" s="599"/>
      <c r="F22" s="600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6332</v>
      </c>
      <c r="C23" s="352" t="str">
        <f>ปพ.5!$C$23</f>
        <v>1103200153919</v>
      </c>
      <c r="D23" s="598" t="str">
        <f>ปพ.5!$D$23</f>
        <v>เด็กชาย วุฒิชัย  ลุผล</v>
      </c>
      <c r="E23" s="599"/>
      <c r="F23" s="600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6339</v>
      </c>
      <c r="C24" s="352" t="str">
        <f>ปพ.5!$C$24</f>
        <v>1350101849431</v>
      </c>
      <c r="D24" s="598" t="str">
        <f>ปพ.5!$D$24</f>
        <v>เด็กหญิง ณัฐวีร์  ขวัญแก้ว</v>
      </c>
      <c r="E24" s="599"/>
      <c r="F24" s="600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6348</v>
      </c>
      <c r="C25" s="352" t="str">
        <f>ปพ.5!$C$25</f>
        <v>1103400158680</v>
      </c>
      <c r="D25" s="598" t="str">
        <f>ปพ.5!$D$25</f>
        <v>เด็กหญิง อภิชญา  สิทธิบุญ</v>
      </c>
      <c r="E25" s="599"/>
      <c r="F25" s="600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6416</v>
      </c>
      <c r="C26" s="352" t="str">
        <f>ปพ.5!$C$26</f>
        <v>1103704385040</v>
      </c>
      <c r="D26" s="598" t="str">
        <f>ปพ.5!$D$26</f>
        <v>เด็กชาย รัฐธรรมนูญ  แตงคำ</v>
      </c>
      <c r="E26" s="599"/>
      <c r="F26" s="600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6437</v>
      </c>
      <c r="C27" s="352" t="str">
        <f>ปพ.5!$C$27</f>
        <v>1359700046821</v>
      </c>
      <c r="D27" s="598" t="str">
        <f>ปพ.5!$D$27</f>
        <v>เด็กชาย ณัฐภูมิ  จันมาลา</v>
      </c>
      <c r="E27" s="599"/>
      <c r="F27" s="600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6600</v>
      </c>
      <c r="C28" s="352" t="str">
        <f>ปพ.5!$C$28</f>
        <v>1100704046251</v>
      </c>
      <c r="D28" s="598" t="str">
        <f>ปพ.5!$D$28</f>
        <v>เด็กหญิง ศุภชนันท์  จิตรวิศวชล</v>
      </c>
      <c r="E28" s="599"/>
      <c r="F28" s="600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6636</v>
      </c>
      <c r="C29" s="352" t="str">
        <f>ปพ.5!$C$29</f>
        <v>1103704436558</v>
      </c>
      <c r="D29" s="598" t="str">
        <f>ปพ.5!$D$29</f>
        <v>เด็กชาย ธนวิชญ์  ฉั่วตระกูล</v>
      </c>
      <c r="E29" s="599"/>
      <c r="F29" s="600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6819</v>
      </c>
      <c r="C30" s="352" t="str">
        <f>ปพ.5!$C$30</f>
        <v>1110301488816</v>
      </c>
      <c r="D30" s="598" t="str">
        <f>ปพ.5!$D$30</f>
        <v>เด็กชาย ณัฐกิตติ์  เพียซ้าย</v>
      </c>
      <c r="E30" s="599"/>
      <c r="F30" s="600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7029</v>
      </c>
      <c r="C31" s="352" t="str">
        <f>ปพ.5!$C$31</f>
        <v>1629200049420</v>
      </c>
      <c r="D31" s="598" t="str">
        <f>ปพ.5!$D$31</f>
        <v>เด็กชาย ธนโชติ  ประทุมแมน</v>
      </c>
      <c r="E31" s="599"/>
      <c r="F31" s="600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7032</v>
      </c>
      <c r="C32" s="352" t="str">
        <f>ปพ.5!$C$32</f>
        <v>1419902537337</v>
      </c>
      <c r="D32" s="598" t="str">
        <f>ปพ.5!$D$32</f>
        <v>เด็กหญิง ธนพร  ยอดคีรี</v>
      </c>
      <c r="E32" s="599"/>
      <c r="F32" s="600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7033</v>
      </c>
      <c r="C33" s="352" t="str">
        <f>ปพ.5!$C$33</f>
        <v>1102170108430</v>
      </c>
      <c r="D33" s="598" t="str">
        <f>ปพ.5!$D$33</f>
        <v>เด็กหญิง กุลรดา  ริยะบุตร</v>
      </c>
      <c r="E33" s="599"/>
      <c r="F33" s="600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7232</v>
      </c>
      <c r="C34" s="352" t="str">
        <f>ปพ.5!$C$34</f>
        <v>1100704099265</v>
      </c>
      <c r="D34" s="598" t="str">
        <f>ปพ.5!$D$34</f>
        <v>เด็กชาย สุวัฒน์  โพธิ์สุวรรณ</v>
      </c>
      <c r="E34" s="599"/>
      <c r="F34" s="600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7436</v>
      </c>
      <c r="C35" s="352" t="str">
        <f>ปพ.5!$C$35</f>
        <v>1839400038781</v>
      </c>
      <c r="D35" s="598" t="str">
        <f>ปพ.5!$D$35</f>
        <v>เด็กหญิง ณภัทร  เครือพานิช</v>
      </c>
      <c r="E35" s="599"/>
      <c r="F35" s="600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7618</v>
      </c>
      <c r="C36" s="352" t="str">
        <f>ปพ.5!$C$36</f>
        <v>1100202001447</v>
      </c>
      <c r="D36" s="598" t="str">
        <f>ปพ.5!$D$36</f>
        <v>เด็กหญิง วิรินธิยา  ศิริพิพัฒน์</v>
      </c>
      <c r="E36" s="599"/>
      <c r="F36" s="600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7619</v>
      </c>
      <c r="C37" s="352" t="str">
        <f>ปพ.5!$C$37</f>
        <v>1100704053915</v>
      </c>
      <c r="D37" s="598" t="str">
        <f>ปพ.5!$D$37</f>
        <v>เด็กหญิง ภัทรฤทัย  ใจหล้า</v>
      </c>
      <c r="E37" s="599"/>
      <c r="F37" s="600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7654</v>
      </c>
      <c r="C38" s="352" t="str">
        <f>ปพ.5!$C$38</f>
        <v>1839902039872</v>
      </c>
      <c r="D38" s="598" t="str">
        <f>ปพ.5!$D$38</f>
        <v>เด็กชาย ภัทรชน  วัฒนพงศ์ไพบูลย์</v>
      </c>
      <c r="E38" s="599"/>
      <c r="F38" s="600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7655</v>
      </c>
      <c r="C39" s="352" t="str">
        <f>ปพ.5!$C$39</f>
        <v>1306200081692</v>
      </c>
      <c r="D39" s="598" t="str">
        <f>ปพ.5!$D$39</f>
        <v>เด็กชาย กมลวิช  ชัยชนะ</v>
      </c>
      <c r="E39" s="599"/>
      <c r="F39" s="600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 x14ac:dyDescent="0.3">
      <c r="A40" s="309">
        <f>ปพ.5!$A$40</f>
        <v>35</v>
      </c>
      <c r="B40" s="322" t="str">
        <f>ปพ.5!$B$40</f>
        <v>7656</v>
      </c>
      <c r="C40" s="352" t="str">
        <f>ปพ.5!$C$40</f>
        <v>1101700444619</v>
      </c>
      <c r="D40" s="598" t="str">
        <f>ปพ.5!$D$40</f>
        <v>เด็กชาย ศิวนาท  ปัญญาแฝง</v>
      </c>
      <c r="E40" s="599"/>
      <c r="F40" s="600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98">
        <f>ปพ.5!$D$41</f>
        <v>0</v>
      </c>
      <c r="E41" s="599"/>
      <c r="F41" s="600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98">
        <f>ปพ.5!$D$42</f>
        <v>0</v>
      </c>
      <c r="E42" s="599"/>
      <c r="F42" s="600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98">
        <f>ปพ.5!$D$43</f>
        <v>0</v>
      </c>
      <c r="E43" s="599"/>
      <c r="F43" s="600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98">
        <f>ปพ.5!$D$44</f>
        <v>0</v>
      </c>
      <c r="E44" s="599"/>
      <c r="F44" s="600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98">
        <f>ปพ.5!$D$45</f>
        <v>0</v>
      </c>
      <c r="E45" s="599"/>
      <c r="F45" s="600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98">
        <f>ปพ.5!$D$46</f>
        <v>0</v>
      </c>
      <c r="E46" s="599"/>
      <c r="F46" s="600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98">
        <f>ปพ.5!$D$47</f>
        <v>0</v>
      </c>
      <c r="E47" s="599"/>
      <c r="F47" s="600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98">
        <f>ปพ.5!$D$48</f>
        <v>0</v>
      </c>
      <c r="E48" s="599"/>
      <c r="F48" s="600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98">
        <f>ปพ.5!$D$49</f>
        <v>0</v>
      </c>
      <c r="E49" s="599"/>
      <c r="F49" s="600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98">
        <f>ปพ.5!$D$50</f>
        <v>0</v>
      </c>
      <c r="E50" s="599"/>
      <c r="F50" s="600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98">
        <f>ปพ.5!$D$51</f>
        <v>0</v>
      </c>
      <c r="E51" s="599"/>
      <c r="F51" s="600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98">
        <f>ปพ.5!$D$52</f>
        <v>0</v>
      </c>
      <c r="E52" s="599"/>
      <c r="F52" s="600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98">
        <f>ปพ.5!$D$53</f>
        <v>0</v>
      </c>
      <c r="E53" s="599"/>
      <c r="F53" s="600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98">
        <f>ปพ.5!$D$54</f>
        <v>0</v>
      </c>
      <c r="E54" s="599"/>
      <c r="F54" s="600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601">
        <f>ปพ.5!$D$55</f>
        <v>0</v>
      </c>
      <c r="E55" s="602"/>
      <c r="F55" s="603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604" t="str">
        <f>DATA!B6</f>
        <v>ประถมศึกษาปีที่ ๖/๓</v>
      </c>
      <c r="B1" s="604"/>
      <c r="C1" s="605" t="str">
        <f>"การประเมินผลการเรียนรู้  กลุ่มสาระ"&amp;DATA!B7</f>
        <v>การประเมินผลการเรียนรู้  กลุ่มสาระสุขศึกษาและพลศึกษา</v>
      </c>
      <c r="D1" s="606"/>
      <c r="E1" s="606"/>
      <c r="F1" s="606"/>
      <c r="G1" s="596" t="s">
        <v>185</v>
      </c>
      <c r="H1" s="597"/>
      <c r="I1" s="597"/>
      <c r="J1" s="597"/>
      <c r="K1" s="597"/>
      <c r="L1" s="596" t="s">
        <v>186</v>
      </c>
      <c r="M1" s="597"/>
      <c r="N1" s="597"/>
      <c r="O1" s="597"/>
      <c r="P1" s="597"/>
      <c r="Q1" s="596" t="s">
        <v>186</v>
      </c>
      <c r="R1" s="597"/>
      <c r="S1" s="597"/>
      <c r="T1" s="597"/>
      <c r="U1" s="597"/>
      <c r="V1" s="596" t="s">
        <v>186</v>
      </c>
      <c r="W1" s="597"/>
      <c r="X1" s="597"/>
      <c r="Y1" s="597"/>
      <c r="Z1" s="597"/>
      <c r="AA1" s="596" t="s">
        <v>186</v>
      </c>
      <c r="AB1" s="597"/>
      <c r="AC1" s="597"/>
      <c r="AD1" s="597"/>
      <c r="AE1" s="597"/>
      <c r="AF1" s="596" t="s">
        <v>188</v>
      </c>
      <c r="AG1" s="597"/>
      <c r="AH1" s="597"/>
      <c r="AI1" s="597"/>
      <c r="AJ1" s="597"/>
      <c r="AK1" s="596" t="s">
        <v>188</v>
      </c>
      <c r="AL1" s="597"/>
      <c r="AM1" s="597"/>
      <c r="AN1" s="597"/>
      <c r="AO1" s="597"/>
      <c r="AP1" s="596" t="s">
        <v>188</v>
      </c>
      <c r="AQ1" s="597"/>
      <c r="AR1" s="597"/>
      <c r="AS1" s="597"/>
      <c r="AT1" s="597"/>
      <c r="AU1" s="596" t="s">
        <v>188</v>
      </c>
      <c r="AV1" s="597"/>
      <c r="AW1" s="597"/>
      <c r="AX1" s="597"/>
      <c r="AY1" s="597"/>
      <c r="AZ1" s="596" t="s">
        <v>168</v>
      </c>
      <c r="BA1" s="597"/>
      <c r="BB1" s="597"/>
      <c r="BC1" s="597"/>
      <c r="BD1" s="597"/>
      <c r="BE1" s="596" t="s">
        <v>168</v>
      </c>
      <c r="BF1" s="597"/>
      <c r="BG1" s="597"/>
      <c r="BH1" s="597"/>
      <c r="BI1" s="597"/>
      <c r="BJ1" s="596" t="s">
        <v>168</v>
      </c>
      <c r="BK1" s="597"/>
      <c r="BL1" s="597"/>
      <c r="BM1" s="597"/>
      <c r="BN1" s="597"/>
      <c r="BO1" s="596" t="s">
        <v>168</v>
      </c>
      <c r="BP1" s="597"/>
      <c r="BQ1" s="597"/>
      <c r="BR1" s="597"/>
      <c r="BS1" s="597"/>
      <c r="BT1" s="596" t="s">
        <v>169</v>
      </c>
      <c r="BU1" s="597"/>
      <c r="BV1" s="597"/>
      <c r="BW1" s="597"/>
      <c r="BX1" s="597"/>
      <c r="BY1" s="596" t="s">
        <v>170</v>
      </c>
      <c r="BZ1" s="597"/>
      <c r="CA1" s="597"/>
      <c r="CB1" s="597"/>
      <c r="CC1" s="597"/>
      <c r="CD1" s="596" t="s">
        <v>170</v>
      </c>
      <c r="CE1" s="597"/>
      <c r="CF1" s="597"/>
      <c r="CG1" s="597"/>
      <c r="CH1" s="597"/>
      <c r="CI1" s="596" t="s">
        <v>170</v>
      </c>
      <c r="CJ1" s="597"/>
      <c r="CK1" s="597"/>
      <c r="CL1" s="597"/>
      <c r="CM1" s="597"/>
      <c r="CN1" s="596" t="s">
        <v>171</v>
      </c>
      <c r="CO1" s="597"/>
      <c r="CP1" s="597"/>
      <c r="CQ1" s="597"/>
      <c r="CR1" s="597"/>
      <c r="CS1" s="596" t="s">
        <v>172</v>
      </c>
      <c r="CT1" s="597"/>
      <c r="CU1" s="597"/>
      <c r="CV1" s="597"/>
      <c r="CW1" s="597"/>
      <c r="CX1" s="596" t="s">
        <v>172</v>
      </c>
      <c r="CY1" s="597"/>
      <c r="CZ1" s="597"/>
      <c r="DA1" s="597"/>
      <c r="DB1" s="597"/>
      <c r="DC1" s="596" t="s">
        <v>172</v>
      </c>
      <c r="DD1" s="597"/>
      <c r="DE1" s="597"/>
      <c r="DF1" s="597"/>
      <c r="DG1" s="597"/>
      <c r="DH1" s="596" t="s">
        <v>172</v>
      </c>
      <c r="DI1" s="597"/>
      <c r="DJ1" s="597"/>
      <c r="DK1" s="597"/>
      <c r="DL1" s="597"/>
      <c r="DM1" s="573" t="s">
        <v>228</v>
      </c>
      <c r="DN1" s="574"/>
      <c r="DO1" s="574"/>
      <c r="DP1" s="574"/>
      <c r="DQ1" s="575"/>
      <c r="DR1" s="57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613" t="s">
        <v>2</v>
      </c>
      <c r="B2" s="616" t="s">
        <v>3</v>
      </c>
      <c r="C2" s="619" t="s">
        <v>232</v>
      </c>
      <c r="D2" s="619" t="s">
        <v>235</v>
      </c>
      <c r="E2" s="360"/>
      <c r="F2" s="378" t="s">
        <v>120</v>
      </c>
      <c r="G2" s="622" t="s">
        <v>189</v>
      </c>
      <c r="H2" s="623"/>
      <c r="I2" s="623"/>
      <c r="J2" s="623"/>
      <c r="K2" s="624"/>
      <c r="L2" s="623" t="s">
        <v>190</v>
      </c>
      <c r="M2" s="623"/>
      <c r="N2" s="623"/>
      <c r="O2" s="623"/>
      <c r="P2" s="623"/>
      <c r="Q2" s="622" t="s">
        <v>198</v>
      </c>
      <c r="R2" s="623"/>
      <c r="S2" s="623"/>
      <c r="T2" s="623"/>
      <c r="U2" s="624"/>
      <c r="V2" s="623" t="s">
        <v>191</v>
      </c>
      <c r="W2" s="623"/>
      <c r="X2" s="623"/>
      <c r="Y2" s="623"/>
      <c r="Z2" s="623"/>
      <c r="AA2" s="622" t="s">
        <v>192</v>
      </c>
      <c r="AB2" s="623"/>
      <c r="AC2" s="623"/>
      <c r="AD2" s="623"/>
      <c r="AE2" s="624"/>
      <c r="AF2" s="623" t="s">
        <v>193</v>
      </c>
      <c r="AG2" s="623"/>
      <c r="AH2" s="623"/>
      <c r="AI2" s="623"/>
      <c r="AJ2" s="623"/>
      <c r="AK2" s="622" t="s">
        <v>194</v>
      </c>
      <c r="AL2" s="623"/>
      <c r="AM2" s="623"/>
      <c r="AN2" s="623"/>
      <c r="AO2" s="624"/>
      <c r="AP2" s="623" t="s">
        <v>195</v>
      </c>
      <c r="AQ2" s="623"/>
      <c r="AR2" s="623"/>
      <c r="AS2" s="623"/>
      <c r="AT2" s="623"/>
      <c r="AU2" s="622" t="s">
        <v>196</v>
      </c>
      <c r="AV2" s="623"/>
      <c r="AW2" s="623"/>
      <c r="AX2" s="623"/>
      <c r="AY2" s="624"/>
      <c r="AZ2" s="623" t="s">
        <v>197</v>
      </c>
      <c r="BA2" s="623"/>
      <c r="BB2" s="623"/>
      <c r="BC2" s="623"/>
      <c r="BD2" s="623"/>
      <c r="BE2" s="622" t="s">
        <v>199</v>
      </c>
      <c r="BF2" s="623"/>
      <c r="BG2" s="623"/>
      <c r="BH2" s="623"/>
      <c r="BI2" s="624"/>
      <c r="BJ2" s="623" t="s">
        <v>200</v>
      </c>
      <c r="BK2" s="623"/>
      <c r="BL2" s="623"/>
      <c r="BM2" s="623"/>
      <c r="BN2" s="623"/>
      <c r="BO2" s="622" t="s">
        <v>201</v>
      </c>
      <c r="BP2" s="623"/>
      <c r="BQ2" s="623"/>
      <c r="BR2" s="623"/>
      <c r="BS2" s="624"/>
      <c r="BT2" s="623" t="s">
        <v>202</v>
      </c>
      <c r="BU2" s="623"/>
      <c r="BV2" s="623"/>
      <c r="BW2" s="623"/>
      <c r="BX2" s="623"/>
      <c r="BY2" s="622" t="s">
        <v>203</v>
      </c>
      <c r="BZ2" s="623"/>
      <c r="CA2" s="623"/>
      <c r="CB2" s="623"/>
      <c r="CC2" s="624"/>
      <c r="CD2" s="623" t="s">
        <v>204</v>
      </c>
      <c r="CE2" s="623"/>
      <c r="CF2" s="623"/>
      <c r="CG2" s="623"/>
      <c r="CH2" s="623"/>
      <c r="CI2" s="622" t="s">
        <v>205</v>
      </c>
      <c r="CJ2" s="623"/>
      <c r="CK2" s="623"/>
      <c r="CL2" s="623"/>
      <c r="CM2" s="624"/>
      <c r="CN2" s="623" t="s">
        <v>206</v>
      </c>
      <c r="CO2" s="623"/>
      <c r="CP2" s="623"/>
      <c r="CQ2" s="623"/>
      <c r="CR2" s="623"/>
      <c r="CS2" s="622" t="s">
        <v>207</v>
      </c>
      <c r="CT2" s="623"/>
      <c r="CU2" s="623"/>
      <c r="CV2" s="623"/>
      <c r="CW2" s="624"/>
      <c r="CX2" s="623" t="s">
        <v>208</v>
      </c>
      <c r="CY2" s="623"/>
      <c r="CZ2" s="623"/>
      <c r="DA2" s="623"/>
      <c r="DB2" s="623"/>
      <c r="DC2" s="622" t="s">
        <v>226</v>
      </c>
      <c r="DD2" s="623"/>
      <c r="DE2" s="623"/>
      <c r="DF2" s="623"/>
      <c r="DG2" s="624"/>
      <c r="DH2" s="623" t="s">
        <v>227</v>
      </c>
      <c r="DI2" s="623"/>
      <c r="DJ2" s="623"/>
      <c r="DK2" s="623"/>
      <c r="DL2" s="623"/>
      <c r="DM2" s="573" t="s">
        <v>134</v>
      </c>
      <c r="DN2" s="582"/>
      <c r="DO2" s="306">
        <f>COUNT(G5:DL5)</f>
        <v>0</v>
      </c>
      <c r="DP2" s="583" t="s">
        <v>123</v>
      </c>
      <c r="DQ2" s="584"/>
      <c r="DR2" s="57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614"/>
      <c r="B3" s="617"/>
      <c r="C3" s="620"/>
      <c r="D3" s="620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5" t="s">
        <v>211</v>
      </c>
      <c r="DN3" s="588" t="s">
        <v>135</v>
      </c>
      <c r="DO3" s="588" t="s">
        <v>136</v>
      </c>
      <c r="DP3" s="588" t="s">
        <v>137</v>
      </c>
      <c r="DQ3" s="591" t="s">
        <v>138</v>
      </c>
      <c r="DR3" s="57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614"/>
      <c r="B4" s="617"/>
      <c r="C4" s="620"/>
      <c r="D4" s="620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6"/>
      <c r="DN4" s="589"/>
      <c r="DO4" s="589"/>
      <c r="DP4" s="589"/>
      <c r="DQ4" s="592"/>
      <c r="DR4" s="57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615"/>
      <c r="B5" s="618"/>
      <c r="C5" s="621"/>
      <c r="D5" s="621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7"/>
      <c r="DN5" s="590"/>
      <c r="DO5" s="590"/>
      <c r="DP5" s="590"/>
      <c r="DQ5" s="593"/>
      <c r="DR5" s="578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6212</v>
      </c>
      <c r="C6" s="351" t="str">
        <f>ปพ.5!$C$6</f>
        <v>1102400226668</v>
      </c>
      <c r="D6" s="607" t="str">
        <f>ปพ.5!$D$6</f>
        <v>เด็กชาย อัครพล  สุดามาต</v>
      </c>
      <c r="E6" s="608"/>
      <c r="F6" s="60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6214</v>
      </c>
      <c r="C7" s="352" t="str">
        <f>ปพ.5!$C$7</f>
        <v>1103300268041</v>
      </c>
      <c r="D7" s="610" t="str">
        <f>ปพ.5!$D$7</f>
        <v>เด็กชาย ปพัฒน์กร  ชีวขนาน</v>
      </c>
      <c r="E7" s="611"/>
      <c r="F7" s="61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6215</v>
      </c>
      <c r="C8" s="352" t="str">
        <f>ปพ.5!$C$8</f>
        <v>1103200154745</v>
      </c>
      <c r="D8" s="598" t="str">
        <f>ปพ.5!$D$8</f>
        <v>เด็กชาย รวิสุต  คชวงษ์</v>
      </c>
      <c r="E8" s="599"/>
      <c r="F8" s="600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6235</v>
      </c>
      <c r="C9" s="352" t="str">
        <f>ปพ.5!$C$9</f>
        <v>1103704371227</v>
      </c>
      <c r="D9" s="598" t="str">
        <f>ปพ.5!$D$9</f>
        <v>เด็กหญิง อริสา  สถิตถาวรกุล</v>
      </c>
      <c r="E9" s="599"/>
      <c r="F9" s="600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6238</v>
      </c>
      <c r="C10" s="352" t="str">
        <f>ปพ.5!$C$10</f>
        <v>1103200166719</v>
      </c>
      <c r="D10" s="598" t="str">
        <f>ปพ.5!$D$10</f>
        <v>เด็กชาย ธนกฤต  สิงห์ซอม</v>
      </c>
      <c r="E10" s="599"/>
      <c r="F10" s="600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6249</v>
      </c>
      <c r="C11" s="352" t="str">
        <f>ปพ.5!$C$11</f>
        <v>1103200156519</v>
      </c>
      <c r="D11" s="598" t="str">
        <f>ปพ.5!$D$11</f>
        <v>เด็กชาย รัชศักดิ์  นบน้อม</v>
      </c>
      <c r="E11" s="599"/>
      <c r="F11" s="600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6253</v>
      </c>
      <c r="C12" s="352" t="str">
        <f>ปพ.5!$C$12</f>
        <v>1100401448336</v>
      </c>
      <c r="D12" s="598" t="str">
        <f>ปพ.5!$D$12</f>
        <v>เด็กหญิง เอธิตรา  สิงห์สถิตย์</v>
      </c>
      <c r="E12" s="599"/>
      <c r="F12" s="600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6259</v>
      </c>
      <c r="C13" s="352" t="str">
        <f>ปพ.5!$C$13</f>
        <v>1100704078896</v>
      </c>
      <c r="D13" s="598" t="str">
        <f>ปพ.5!$D$13</f>
        <v>เด็กหญิง สาริศา  ประทุมชาติ</v>
      </c>
      <c r="E13" s="599"/>
      <c r="F13" s="600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6267</v>
      </c>
      <c r="C14" s="352" t="str">
        <f>ปพ.5!$C$14</f>
        <v>1103400161699</v>
      </c>
      <c r="D14" s="598" t="str">
        <f>ปพ.5!$D$14</f>
        <v>เด็กชาย ศุภฤกษ์  จันทะเรือง</v>
      </c>
      <c r="E14" s="599"/>
      <c r="F14" s="600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6274</v>
      </c>
      <c r="C15" s="352" t="str">
        <f>ปพ.5!$C$15</f>
        <v>1100704078390</v>
      </c>
      <c r="D15" s="598" t="str">
        <f>ปพ.5!$D$15</f>
        <v>เด็กชาย ธฤต  คุ้มภัย</v>
      </c>
      <c r="E15" s="599"/>
      <c r="F15" s="600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6278</v>
      </c>
      <c r="C16" s="352" t="str">
        <f>ปพ.5!$C$16</f>
        <v>1103200155270</v>
      </c>
      <c r="D16" s="598" t="str">
        <f>ปพ.5!$D$16</f>
        <v>เด็กชาย รัฐศาสตร์  ยืนยง</v>
      </c>
      <c r="E16" s="599"/>
      <c r="F16" s="600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6281</v>
      </c>
      <c r="C17" s="352" t="str">
        <f>ปพ.5!$C$17</f>
        <v>1103200151215</v>
      </c>
      <c r="D17" s="598" t="str">
        <f>ปพ.5!$D$17</f>
        <v>เด็กหญิง มณีวรรณ  ภูผิวฟ้า</v>
      </c>
      <c r="E17" s="599"/>
      <c r="F17" s="600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6285</v>
      </c>
      <c r="C18" s="352" t="str">
        <f>ปพ.5!$C$18</f>
        <v>1639900502755</v>
      </c>
      <c r="D18" s="598" t="str">
        <f>ปพ.5!$D$18</f>
        <v>เด็กหญิง ดลพร  บุญเปรื่อง</v>
      </c>
      <c r="E18" s="599"/>
      <c r="F18" s="600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6301</v>
      </c>
      <c r="C19" s="352" t="str">
        <f>ปพ.5!$C$19</f>
        <v>1100704104897</v>
      </c>
      <c r="D19" s="598" t="str">
        <f>ปพ.5!$D$19</f>
        <v>เด็กชาย จักรพงษ์  สุภนามัย</v>
      </c>
      <c r="E19" s="599"/>
      <c r="F19" s="600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6308</v>
      </c>
      <c r="C20" s="352" t="str">
        <f>ปพ.5!$C$20</f>
        <v>1103200176935</v>
      </c>
      <c r="D20" s="598" t="str">
        <f>ปพ.5!$D$20</f>
        <v>เด็กชาย อภิเชษฐ์  จีนหน่อ</v>
      </c>
      <c r="E20" s="599"/>
      <c r="F20" s="600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6323</v>
      </c>
      <c r="C21" s="352" t="str">
        <f>ปพ.5!$C$21</f>
        <v>1103200178334</v>
      </c>
      <c r="D21" s="598" t="str">
        <f>ปพ.5!$D$21</f>
        <v>เด็กชาย พีระพงค์  แดงดำรงค์</v>
      </c>
      <c r="E21" s="599"/>
      <c r="F21" s="600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6325</v>
      </c>
      <c r="C22" s="352" t="str">
        <f>ปพ.5!$C$22</f>
        <v>1100704047885</v>
      </c>
      <c r="D22" s="598" t="str">
        <f>ปพ.5!$D$22</f>
        <v>เด็กชาย สถาพร  ชาวเวียง</v>
      </c>
      <c r="E22" s="599"/>
      <c r="F22" s="600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6332</v>
      </c>
      <c r="C23" s="352" t="str">
        <f>ปพ.5!$C$23</f>
        <v>1103200153919</v>
      </c>
      <c r="D23" s="598" t="str">
        <f>ปพ.5!$D$23</f>
        <v>เด็กชาย วุฒิชัย  ลุผล</v>
      </c>
      <c r="E23" s="599"/>
      <c r="F23" s="600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6339</v>
      </c>
      <c r="C24" s="352" t="str">
        <f>ปพ.5!$C$24</f>
        <v>1350101849431</v>
      </c>
      <c r="D24" s="598" t="str">
        <f>ปพ.5!$D$24</f>
        <v>เด็กหญิง ณัฐวีร์  ขวัญแก้ว</v>
      </c>
      <c r="E24" s="599"/>
      <c r="F24" s="600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6348</v>
      </c>
      <c r="C25" s="352" t="str">
        <f>ปพ.5!$C$25</f>
        <v>1103400158680</v>
      </c>
      <c r="D25" s="598" t="str">
        <f>ปพ.5!$D$25</f>
        <v>เด็กหญิง อภิชญา  สิทธิบุญ</v>
      </c>
      <c r="E25" s="599"/>
      <c r="F25" s="600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6416</v>
      </c>
      <c r="C26" s="352" t="str">
        <f>ปพ.5!$C$26</f>
        <v>1103704385040</v>
      </c>
      <c r="D26" s="598" t="str">
        <f>ปพ.5!$D$26</f>
        <v>เด็กชาย รัฐธรรมนูญ  แตงคำ</v>
      </c>
      <c r="E26" s="599"/>
      <c r="F26" s="600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6437</v>
      </c>
      <c r="C27" s="352" t="str">
        <f>ปพ.5!$C$27</f>
        <v>1359700046821</v>
      </c>
      <c r="D27" s="598" t="str">
        <f>ปพ.5!$D$27</f>
        <v>เด็กชาย ณัฐภูมิ  จันมาลา</v>
      </c>
      <c r="E27" s="599"/>
      <c r="F27" s="600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6600</v>
      </c>
      <c r="C28" s="352" t="str">
        <f>ปพ.5!$C$28</f>
        <v>1100704046251</v>
      </c>
      <c r="D28" s="598" t="str">
        <f>ปพ.5!$D$28</f>
        <v>เด็กหญิง ศุภชนันท์  จิตรวิศวชล</v>
      </c>
      <c r="E28" s="599"/>
      <c r="F28" s="600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6636</v>
      </c>
      <c r="C29" s="352" t="str">
        <f>ปพ.5!$C$29</f>
        <v>1103704436558</v>
      </c>
      <c r="D29" s="598" t="str">
        <f>ปพ.5!$D$29</f>
        <v>เด็กชาย ธนวิชญ์  ฉั่วตระกูล</v>
      </c>
      <c r="E29" s="599"/>
      <c r="F29" s="600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6819</v>
      </c>
      <c r="C30" s="352" t="str">
        <f>ปพ.5!$C$30</f>
        <v>1110301488816</v>
      </c>
      <c r="D30" s="598" t="str">
        <f>ปพ.5!$D$30</f>
        <v>เด็กชาย ณัฐกิตติ์  เพียซ้าย</v>
      </c>
      <c r="E30" s="599"/>
      <c r="F30" s="600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7029</v>
      </c>
      <c r="C31" s="352" t="str">
        <f>ปพ.5!$C$31</f>
        <v>1629200049420</v>
      </c>
      <c r="D31" s="598" t="str">
        <f>ปพ.5!$D$31</f>
        <v>เด็กชาย ธนโชติ  ประทุมแมน</v>
      </c>
      <c r="E31" s="599"/>
      <c r="F31" s="600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7032</v>
      </c>
      <c r="C32" s="352" t="str">
        <f>ปพ.5!$C$32</f>
        <v>1419902537337</v>
      </c>
      <c r="D32" s="598" t="str">
        <f>ปพ.5!$D$32</f>
        <v>เด็กหญิง ธนพร  ยอดคีรี</v>
      </c>
      <c r="E32" s="599"/>
      <c r="F32" s="600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7033</v>
      </c>
      <c r="C33" s="352" t="str">
        <f>ปพ.5!$C$33</f>
        <v>1102170108430</v>
      </c>
      <c r="D33" s="598" t="str">
        <f>ปพ.5!$D$33</f>
        <v>เด็กหญิง กุลรดา  ริยะบุตร</v>
      </c>
      <c r="E33" s="599"/>
      <c r="F33" s="600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7232</v>
      </c>
      <c r="C34" s="352" t="str">
        <f>ปพ.5!$C$34</f>
        <v>1100704099265</v>
      </c>
      <c r="D34" s="598" t="str">
        <f>ปพ.5!$D$34</f>
        <v>เด็กชาย สุวัฒน์  โพธิ์สุวรรณ</v>
      </c>
      <c r="E34" s="599"/>
      <c r="F34" s="600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7436</v>
      </c>
      <c r="C35" s="352" t="str">
        <f>ปพ.5!$C$35</f>
        <v>1839400038781</v>
      </c>
      <c r="D35" s="598" t="str">
        <f>ปพ.5!$D$35</f>
        <v>เด็กหญิง ณภัทร  เครือพานิช</v>
      </c>
      <c r="E35" s="599"/>
      <c r="F35" s="600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7618</v>
      </c>
      <c r="C36" s="352" t="str">
        <f>ปพ.5!$C$36</f>
        <v>1100202001447</v>
      </c>
      <c r="D36" s="598" t="str">
        <f>ปพ.5!$D$36</f>
        <v>เด็กหญิง วิรินธิยา  ศิริพิพัฒน์</v>
      </c>
      <c r="E36" s="599"/>
      <c r="F36" s="600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7619</v>
      </c>
      <c r="C37" s="352" t="str">
        <f>ปพ.5!$C$37</f>
        <v>1100704053915</v>
      </c>
      <c r="D37" s="598" t="str">
        <f>ปพ.5!$D$37</f>
        <v>เด็กหญิง ภัทรฤทัย  ใจหล้า</v>
      </c>
      <c r="E37" s="599"/>
      <c r="F37" s="600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7654</v>
      </c>
      <c r="C38" s="352" t="str">
        <f>ปพ.5!$C$38</f>
        <v>1839902039872</v>
      </c>
      <c r="D38" s="598" t="str">
        <f>ปพ.5!$D$38</f>
        <v>เด็กชาย ภัทรชน  วัฒนพงศ์ไพบูลย์</v>
      </c>
      <c r="E38" s="599"/>
      <c r="F38" s="600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7655</v>
      </c>
      <c r="C39" s="352" t="str">
        <f>ปพ.5!$C$39</f>
        <v>1306200081692</v>
      </c>
      <c r="D39" s="598" t="str">
        <f>ปพ.5!$D$39</f>
        <v>เด็กชาย กมลวิช  ชัยชนะ</v>
      </c>
      <c r="E39" s="599"/>
      <c r="F39" s="600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 x14ac:dyDescent="0.3">
      <c r="A40" s="309">
        <f>ปพ.5!$A$40</f>
        <v>35</v>
      </c>
      <c r="B40" s="322" t="str">
        <f>ปพ.5!$B$40</f>
        <v>7656</v>
      </c>
      <c r="C40" s="352" t="str">
        <f>ปพ.5!$C$40</f>
        <v>1101700444619</v>
      </c>
      <c r="D40" s="598" t="str">
        <f>ปพ.5!$D$40</f>
        <v>เด็กชาย ศิวนาท  ปัญญาแฝง</v>
      </c>
      <c r="E40" s="599"/>
      <c r="F40" s="600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98">
        <f>ปพ.5!$D$41</f>
        <v>0</v>
      </c>
      <c r="E41" s="599"/>
      <c r="F41" s="600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98">
        <f>ปพ.5!$D$42</f>
        <v>0</v>
      </c>
      <c r="E42" s="599"/>
      <c r="F42" s="600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98">
        <f>ปพ.5!$D$43</f>
        <v>0</v>
      </c>
      <c r="E43" s="599"/>
      <c r="F43" s="600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98">
        <f>ปพ.5!$D$44</f>
        <v>0</v>
      </c>
      <c r="E44" s="599"/>
      <c r="F44" s="600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98">
        <f>ปพ.5!$D$45</f>
        <v>0</v>
      </c>
      <c r="E45" s="599"/>
      <c r="F45" s="600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98">
        <f>ปพ.5!$D$46</f>
        <v>0</v>
      </c>
      <c r="E46" s="599"/>
      <c r="F46" s="600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98">
        <f>ปพ.5!$D$47</f>
        <v>0</v>
      </c>
      <c r="E47" s="599"/>
      <c r="F47" s="600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98">
        <f>ปพ.5!$D$48</f>
        <v>0</v>
      </c>
      <c r="E48" s="599"/>
      <c r="F48" s="600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98">
        <f>ปพ.5!$D$49</f>
        <v>0</v>
      </c>
      <c r="E49" s="599"/>
      <c r="F49" s="600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98">
        <f>ปพ.5!$D$50</f>
        <v>0</v>
      </c>
      <c r="E50" s="599"/>
      <c r="F50" s="600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98">
        <f>ปพ.5!$D$51</f>
        <v>0</v>
      </c>
      <c r="E51" s="599"/>
      <c r="F51" s="600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98">
        <f>ปพ.5!$D$52</f>
        <v>0</v>
      </c>
      <c r="E52" s="599"/>
      <c r="F52" s="600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98">
        <f>ปพ.5!$D$53</f>
        <v>0</v>
      </c>
      <c r="E53" s="599"/>
      <c r="F53" s="600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98">
        <f>ปพ.5!$D$54</f>
        <v>0</v>
      </c>
      <c r="E54" s="599"/>
      <c r="F54" s="600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601">
        <f>ปพ.5!$D$55</f>
        <v>0</v>
      </c>
      <c r="E55" s="602"/>
      <c r="F55" s="603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RowHeight="18.75" x14ac:dyDescent="0.25"/>
  <cols>
    <col min="1" max="1" width="6" style="133" customWidth="1"/>
    <col min="2" max="2" width="10.25" style="133" customWidth="1"/>
    <col min="3" max="3" width="15.25" style="133" hidden="1" customWidth="1"/>
    <col min="4" max="4" width="29" style="133" customWidth="1"/>
    <col min="5" max="6" width="10.5" style="131" customWidth="1"/>
    <col min="7" max="7" width="11.25" style="131" customWidth="1"/>
    <col min="8" max="8" width="10.75" style="131" customWidth="1"/>
    <col min="9" max="16384" width="9" style="119"/>
  </cols>
  <sheetData>
    <row r="1" spans="1:8" ht="23.25" x14ac:dyDescent="0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 x14ac:dyDescent="0.25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 x14ac:dyDescent="0.25">
      <c r="A3" s="628" t="str">
        <f>DATA!A2&amp;"   "&amp;DATA!B9&amp;"   "&amp;DATA!B8&amp;"    "&amp;DATA!B5</f>
        <v>แบบบันทึกผลการเรียนประจำรายวิชา   สุขศึกษาและพลศึกษา   รหัสวิชา พ16101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 x14ac:dyDescent="0.25">
      <c r="A4" s="629" t="str">
        <f>DATA!B6</f>
        <v>ประถมศึกษาปีที่ ๖/๓</v>
      </c>
      <c r="B4" s="629"/>
      <c r="C4" s="629"/>
      <c r="D4" s="629"/>
      <c r="E4" s="626" t="str">
        <f>"ครูผู้สอน "&amp;DATA!B10</f>
        <v>ครูผู้สอน นายวิวัฒน์ โคตรชมภู</v>
      </c>
      <c r="F4" s="626"/>
      <c r="G4" s="626"/>
      <c r="H4" s="626"/>
    </row>
    <row r="5" spans="1:8" ht="14.25" customHeight="1" x14ac:dyDescent="0.25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 x14ac:dyDescent="0.25">
      <c r="A6" s="631"/>
      <c r="B6" s="633"/>
      <c r="C6" s="635"/>
      <c r="D6" s="635"/>
      <c r="E6" s="625"/>
      <c r="F6" s="625"/>
      <c r="G6" s="625"/>
      <c r="H6" s="625"/>
    </row>
    <row r="7" spans="1:8" ht="14.25" customHeight="1" x14ac:dyDescent="0.25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 x14ac:dyDescent="0.25">
      <c r="A8" s="631"/>
      <c r="B8" s="633"/>
      <c r="C8" s="635"/>
      <c r="D8" s="635"/>
      <c r="E8" s="636"/>
      <c r="F8" s="636"/>
      <c r="G8" s="625"/>
      <c r="H8" s="625"/>
    </row>
    <row r="9" spans="1:8" ht="19.5" customHeight="1" x14ac:dyDescent="0.3">
      <c r="A9" s="336">
        <f>IF(ISBLANK(ปพ.5!A6)," ",ปพ.5!A6)</f>
        <v>1</v>
      </c>
      <c r="B9" s="120" t="str">
        <f>IF(ISBLANK(ปพ.5!B6)," ",ปพ.5!B6)</f>
        <v>6212</v>
      </c>
      <c r="C9" s="120" t="str">
        <f>IF(ISBLANK(ปพ.5!C6)," ",ปพ.5!C6)</f>
        <v>1102400226668</v>
      </c>
      <c r="D9" s="121" t="str">
        <f>IF(ISBLANK(ปพ.5!D6)," ",ปพ.5!D6)</f>
        <v>เด็กชาย อัครพล  สุดามาต</v>
      </c>
      <c r="E9" s="122" t="e">
        <f>ปพ.5!AI6</f>
        <v>#DIV/0!</v>
      </c>
      <c r="F9" s="122">
        <f>ปพ.5!AJ6</f>
        <v>20</v>
      </c>
      <c r="G9" s="122" t="e">
        <f>ปพ.5!AK6</f>
        <v>#DIV/0!</v>
      </c>
      <c r="H9" s="123" t="e">
        <f>ปพ.5!AL6</f>
        <v>#DIV/0!</v>
      </c>
    </row>
    <row r="10" spans="1:8" ht="19.5" customHeight="1" x14ac:dyDescent="0.3">
      <c r="A10" s="336">
        <f>IF(ISBLANK(ปพ.5!A7)," ",ปพ.5!A7)</f>
        <v>2</v>
      </c>
      <c r="B10" s="120" t="str">
        <f>IF(ISBLANK(ปพ.5!B7)," ",ปพ.5!B7)</f>
        <v>6214</v>
      </c>
      <c r="C10" s="124" t="s">
        <v>23</v>
      </c>
      <c r="D10" s="121" t="str">
        <f>IF(ISBLANK(ปพ.5!D7)," ",ปพ.5!D7)</f>
        <v>เด็กชาย ปพัฒน์กร  ชีวขนาน</v>
      </c>
      <c r="E10" s="122" t="e">
        <f>ปพ.5!AI7</f>
        <v>#DIV/0!</v>
      </c>
      <c r="F10" s="122">
        <f>ปพ.5!AJ7</f>
        <v>19</v>
      </c>
      <c r="G10" s="122" t="e">
        <f>ปพ.5!AK7</f>
        <v>#DIV/0!</v>
      </c>
      <c r="H10" s="123" t="e">
        <f>ปพ.5!AL7</f>
        <v>#DIV/0!</v>
      </c>
    </row>
    <row r="11" spans="1:8" ht="19.5" customHeight="1" x14ac:dyDescent="0.3">
      <c r="A11" s="336">
        <f>IF(ISBLANK(ปพ.5!A8)," ",ปพ.5!A8)</f>
        <v>3</v>
      </c>
      <c r="B11" s="120" t="str">
        <f>IF(ISBLANK(ปพ.5!B8)," ",ปพ.5!B8)</f>
        <v>6215</v>
      </c>
      <c r="C11" s="124" t="s">
        <v>24</v>
      </c>
      <c r="D11" s="121" t="str">
        <f>IF(ISBLANK(ปพ.5!D8)," ",ปพ.5!D8)</f>
        <v>เด็กชาย รวิสุต  คชวงษ์</v>
      </c>
      <c r="E11" s="122" t="e">
        <f>ปพ.5!AI8</f>
        <v>#DIV/0!</v>
      </c>
      <c r="F11" s="122">
        <f>ปพ.5!AJ8</f>
        <v>40</v>
      </c>
      <c r="G11" s="122" t="e">
        <f>ปพ.5!AK8</f>
        <v>#DIV/0!</v>
      </c>
      <c r="H11" s="123" t="e">
        <f>ปพ.5!AL8</f>
        <v>#DIV/0!</v>
      </c>
    </row>
    <row r="12" spans="1:8" ht="19.5" customHeight="1" x14ac:dyDescent="0.3">
      <c r="A12" s="336">
        <f>IF(ISBLANK(ปพ.5!A9)," ",ปพ.5!A9)</f>
        <v>4</v>
      </c>
      <c r="B12" s="120" t="str">
        <f>IF(ISBLANK(ปพ.5!B9)," ",ปพ.5!B9)</f>
        <v>6235</v>
      </c>
      <c r="C12" s="125" t="s">
        <v>25</v>
      </c>
      <c r="D12" s="121" t="str">
        <f>IF(ISBLANK(ปพ.5!D9)," ",ปพ.5!D9)</f>
        <v>เด็กหญิง อริสา  สถิตถาวรกุล</v>
      </c>
      <c r="E12" s="122" t="e">
        <f>ปพ.5!AI9</f>
        <v>#DIV/0!</v>
      </c>
      <c r="F12" s="122">
        <f>ปพ.5!AJ9</f>
        <v>40</v>
      </c>
      <c r="G12" s="122" t="e">
        <f>ปพ.5!AK9</f>
        <v>#DIV/0!</v>
      </c>
      <c r="H12" s="123" t="e">
        <f>ปพ.5!AL9</f>
        <v>#DIV/0!</v>
      </c>
    </row>
    <row r="13" spans="1:8" ht="19.5" customHeight="1" x14ac:dyDescent="0.3">
      <c r="A13" s="336">
        <f>IF(ISBLANK(ปพ.5!A10)," ",ปพ.5!A10)</f>
        <v>5</v>
      </c>
      <c r="B13" s="120" t="str">
        <f>IF(ISBLANK(ปพ.5!B10)," ",ปพ.5!B10)</f>
        <v>6238</v>
      </c>
      <c r="C13" s="125" t="s">
        <v>26</v>
      </c>
      <c r="D13" s="121" t="str">
        <f>IF(ISBLANK(ปพ.5!D10)," ",ปพ.5!D10)</f>
        <v>เด็กชาย ธนกฤต  สิงห์ซอม</v>
      </c>
      <c r="E13" s="122" t="e">
        <f>ปพ.5!AI10</f>
        <v>#DIV/0!</v>
      </c>
      <c r="F13" s="122">
        <f>ปพ.5!AJ10</f>
        <v>40</v>
      </c>
      <c r="G13" s="122" t="e">
        <f>ปพ.5!AK10</f>
        <v>#DIV/0!</v>
      </c>
      <c r="H13" s="123" t="e">
        <f>ปพ.5!AL10</f>
        <v>#DIV/0!</v>
      </c>
    </row>
    <row r="14" spans="1:8" ht="19.5" customHeight="1" x14ac:dyDescent="0.3">
      <c r="A14" s="336">
        <f>IF(ISBLANK(ปพ.5!A11)," ",ปพ.5!A11)</f>
        <v>6</v>
      </c>
      <c r="B14" s="120" t="str">
        <f>IF(ISBLANK(ปพ.5!B11)," ",ปพ.5!B11)</f>
        <v>6249</v>
      </c>
      <c r="C14" s="124" t="s">
        <v>27</v>
      </c>
      <c r="D14" s="121" t="str">
        <f>IF(ISBLANK(ปพ.5!D11)," ",ปพ.5!D11)</f>
        <v>เด็กชาย รัชศักดิ์  นบน้อม</v>
      </c>
      <c r="E14" s="122" t="e">
        <f>ปพ.5!AI11</f>
        <v>#DIV/0!</v>
      </c>
      <c r="F14" s="122">
        <f>ปพ.5!AJ11</f>
        <v>40</v>
      </c>
      <c r="G14" s="122" t="e">
        <f>ปพ.5!AK11</f>
        <v>#DIV/0!</v>
      </c>
      <c r="H14" s="123" t="e">
        <f>ปพ.5!AL11</f>
        <v>#DIV/0!</v>
      </c>
    </row>
    <row r="15" spans="1:8" ht="19.5" customHeight="1" x14ac:dyDescent="0.3">
      <c r="A15" s="336">
        <f>IF(ISBLANK(ปพ.5!A12)," ",ปพ.5!A12)</f>
        <v>7</v>
      </c>
      <c r="B15" s="120" t="str">
        <f>IF(ISBLANK(ปพ.5!B12)," ",ปพ.5!B12)</f>
        <v>6253</v>
      </c>
      <c r="C15" s="124" t="s">
        <v>28</v>
      </c>
      <c r="D15" s="121" t="str">
        <f>IF(ISBLANK(ปพ.5!D12)," ",ปพ.5!D12)</f>
        <v>เด็กหญิง เอธิตรา  สิงห์สถิตย์</v>
      </c>
      <c r="E15" s="122" t="e">
        <f>ปพ.5!AI12</f>
        <v>#DIV/0!</v>
      </c>
      <c r="F15" s="122">
        <f>ปพ.5!AJ12</f>
        <v>40</v>
      </c>
      <c r="G15" s="122" t="e">
        <f>ปพ.5!AK12</f>
        <v>#DIV/0!</v>
      </c>
      <c r="H15" s="123" t="e">
        <f>ปพ.5!AL12</f>
        <v>#DIV/0!</v>
      </c>
    </row>
    <row r="16" spans="1:8" ht="19.5" customHeight="1" x14ac:dyDescent="0.3">
      <c r="A16" s="336">
        <f>IF(ISBLANK(ปพ.5!A13)," ",ปพ.5!A13)</f>
        <v>8</v>
      </c>
      <c r="B16" s="120" t="str">
        <f>IF(ISBLANK(ปพ.5!B13)," ",ปพ.5!B13)</f>
        <v>6259</v>
      </c>
      <c r="C16" s="124" t="s">
        <v>29</v>
      </c>
      <c r="D16" s="121" t="str">
        <f>IF(ISBLANK(ปพ.5!D13)," ",ปพ.5!D13)</f>
        <v>เด็กหญิง สาริศา  ประทุมชาติ</v>
      </c>
      <c r="E16" s="122" t="e">
        <f>ปพ.5!AI13</f>
        <v>#DIV/0!</v>
      </c>
      <c r="F16" s="122">
        <f>ปพ.5!AJ13</f>
        <v>40</v>
      </c>
      <c r="G16" s="122" t="e">
        <f>ปพ.5!AK13</f>
        <v>#DIV/0!</v>
      </c>
      <c r="H16" s="123" t="e">
        <f>ปพ.5!AL13</f>
        <v>#DIV/0!</v>
      </c>
    </row>
    <row r="17" spans="1:8" ht="19.5" customHeight="1" x14ac:dyDescent="0.3">
      <c r="A17" s="336">
        <f>IF(ISBLANK(ปพ.5!A14)," ",ปพ.5!A14)</f>
        <v>9</v>
      </c>
      <c r="B17" s="120" t="str">
        <f>IF(ISBLANK(ปพ.5!B14)," ",ปพ.5!B14)</f>
        <v>6267</v>
      </c>
      <c r="C17" s="124" t="s">
        <v>30</v>
      </c>
      <c r="D17" s="121" t="str">
        <f>IF(ISBLANK(ปพ.5!D14)," ",ปพ.5!D14)</f>
        <v>เด็กชาย ศุภฤกษ์  จันทะเรือง</v>
      </c>
      <c r="E17" s="122" t="e">
        <f>ปพ.5!AI14</f>
        <v>#DIV/0!</v>
      </c>
      <c r="F17" s="122">
        <f>ปพ.5!AJ14</f>
        <v>40</v>
      </c>
      <c r="G17" s="122" t="e">
        <f>ปพ.5!AK14</f>
        <v>#DIV/0!</v>
      </c>
      <c r="H17" s="123" t="e">
        <f>ปพ.5!AL14</f>
        <v>#DIV/0!</v>
      </c>
    </row>
    <row r="18" spans="1:8" ht="19.5" customHeight="1" x14ac:dyDescent="0.3">
      <c r="A18" s="336">
        <f>IF(ISBLANK(ปพ.5!A15)," ",ปพ.5!A15)</f>
        <v>10</v>
      </c>
      <c r="B18" s="120" t="str">
        <f>IF(ISBLANK(ปพ.5!B15)," ",ปพ.5!B15)</f>
        <v>6274</v>
      </c>
      <c r="C18" s="124" t="s">
        <v>31</v>
      </c>
      <c r="D18" s="121" t="str">
        <f>IF(ISBLANK(ปพ.5!D15)," ",ปพ.5!D15)</f>
        <v>เด็กชาย ธฤต  คุ้มภัย</v>
      </c>
      <c r="E18" s="122" t="e">
        <f>ปพ.5!AI15</f>
        <v>#DIV/0!</v>
      </c>
      <c r="F18" s="122">
        <f>ปพ.5!AJ15</f>
        <v>40</v>
      </c>
      <c r="G18" s="122" t="e">
        <f>ปพ.5!AK15</f>
        <v>#DIV/0!</v>
      </c>
      <c r="H18" s="123" t="e">
        <f>ปพ.5!AL15</f>
        <v>#DIV/0!</v>
      </c>
    </row>
    <row r="19" spans="1:8" ht="19.5" customHeight="1" x14ac:dyDescent="0.3">
      <c r="A19" s="336">
        <f>IF(ISBLANK(ปพ.5!A16)," ",ปพ.5!A16)</f>
        <v>11</v>
      </c>
      <c r="B19" s="120" t="str">
        <f>IF(ISBLANK(ปพ.5!B16)," ",ปพ.5!B16)</f>
        <v>6278</v>
      </c>
      <c r="C19" s="124" t="s">
        <v>32</v>
      </c>
      <c r="D19" s="121" t="str">
        <f>IF(ISBLANK(ปพ.5!D16)," ",ปพ.5!D16)</f>
        <v>เด็กชาย รัฐศาสตร์  ยืนยง</v>
      </c>
      <c r="E19" s="122" t="e">
        <f>ปพ.5!AI16</f>
        <v>#DIV/0!</v>
      </c>
      <c r="F19" s="122">
        <f>ปพ.5!AJ16</f>
        <v>40</v>
      </c>
      <c r="G19" s="122" t="e">
        <f>ปพ.5!AK16</f>
        <v>#DIV/0!</v>
      </c>
      <c r="H19" s="123" t="e">
        <f>ปพ.5!AL16</f>
        <v>#DIV/0!</v>
      </c>
    </row>
    <row r="20" spans="1:8" ht="19.5" customHeight="1" x14ac:dyDescent="0.3">
      <c r="A20" s="336">
        <f>IF(ISBLANK(ปพ.5!A17)," ",ปพ.5!A17)</f>
        <v>12</v>
      </c>
      <c r="B20" s="120" t="str">
        <f>IF(ISBLANK(ปพ.5!B17)," ",ปพ.5!B17)</f>
        <v>6281</v>
      </c>
      <c r="C20" s="126">
        <v>1579900971314</v>
      </c>
      <c r="D20" s="121" t="str">
        <f>IF(ISBLANK(ปพ.5!D17)," ",ปพ.5!D17)</f>
        <v>เด็กหญิง มณีวรรณ  ภูผิวฟ้า</v>
      </c>
      <c r="E20" s="122" t="e">
        <f>ปพ.5!AI17</f>
        <v>#DIV/0!</v>
      </c>
      <c r="F20" s="122">
        <f>ปพ.5!AJ17</f>
        <v>40</v>
      </c>
      <c r="G20" s="122" t="e">
        <f>ปพ.5!AK17</f>
        <v>#DIV/0!</v>
      </c>
      <c r="H20" s="123" t="e">
        <f>ปพ.5!AL17</f>
        <v>#DIV/0!</v>
      </c>
    </row>
    <row r="21" spans="1:8" ht="19.5" customHeight="1" x14ac:dyDescent="0.3">
      <c r="A21" s="336">
        <f>IF(ISBLANK(ปพ.5!A18)," ",ปพ.5!A18)</f>
        <v>13</v>
      </c>
      <c r="B21" s="120" t="str">
        <f>IF(ISBLANK(ปพ.5!B18)," ",ปพ.5!B18)</f>
        <v>6285</v>
      </c>
      <c r="C21" s="127">
        <v>1579900976715</v>
      </c>
      <c r="D21" s="121" t="str">
        <f>IF(ISBLANK(ปพ.5!D18)," ",ปพ.5!D18)</f>
        <v>เด็กหญิง ดลพร  บุญเปรื่อง</v>
      </c>
      <c r="E21" s="122" t="e">
        <f>ปพ.5!AI18</f>
        <v>#DIV/0!</v>
      </c>
      <c r="F21" s="122">
        <f>ปพ.5!AJ18</f>
        <v>40</v>
      </c>
      <c r="G21" s="122" t="e">
        <f>ปพ.5!AK18</f>
        <v>#DIV/0!</v>
      </c>
      <c r="H21" s="123" t="e">
        <f>ปพ.5!AL18</f>
        <v>#DIV/0!</v>
      </c>
    </row>
    <row r="22" spans="1:8" ht="19.5" customHeight="1" x14ac:dyDescent="0.3">
      <c r="A22" s="336">
        <f>IF(ISBLANK(ปพ.5!A19)," ",ปพ.5!A19)</f>
        <v>14</v>
      </c>
      <c r="B22" s="120" t="str">
        <f>IF(ISBLANK(ปพ.5!B19)," ",ปพ.5!B19)</f>
        <v>6301</v>
      </c>
      <c r="C22" s="127">
        <v>1579900998409</v>
      </c>
      <c r="D22" s="121" t="str">
        <f>IF(ISBLANK(ปพ.5!D19)," ",ปพ.5!D19)</f>
        <v>เด็กชาย จักรพงษ์  สุภนามัย</v>
      </c>
      <c r="E22" s="122" t="e">
        <f>ปพ.5!AI19</f>
        <v>#DIV/0!</v>
      </c>
      <c r="F22" s="122">
        <f>ปพ.5!AJ19</f>
        <v>40</v>
      </c>
      <c r="G22" s="122" t="e">
        <f>ปพ.5!AK19</f>
        <v>#DIV/0!</v>
      </c>
      <c r="H22" s="123" t="e">
        <f>ปพ.5!AL19</f>
        <v>#DIV/0!</v>
      </c>
    </row>
    <row r="23" spans="1:8" ht="19.5" customHeight="1" x14ac:dyDescent="0.3">
      <c r="A23" s="336">
        <f>IF(ISBLANK(ปพ.5!A20)," ",ปพ.5!A20)</f>
        <v>15</v>
      </c>
      <c r="B23" s="120" t="str">
        <f>IF(ISBLANK(ปพ.5!B20)," ",ปพ.5!B20)</f>
        <v>6308</v>
      </c>
      <c r="C23" s="127">
        <v>1103703473531</v>
      </c>
      <c r="D23" s="121" t="str">
        <f>IF(ISBLANK(ปพ.5!D20)," ",ปพ.5!D20)</f>
        <v>เด็กชาย อภิเชษฐ์  จีนหน่อ</v>
      </c>
      <c r="E23" s="122" t="e">
        <f>ปพ.5!AI20</f>
        <v>#DIV/0!</v>
      </c>
      <c r="F23" s="122">
        <f>ปพ.5!AJ20</f>
        <v>40</v>
      </c>
      <c r="G23" s="122" t="e">
        <f>ปพ.5!AK20</f>
        <v>#DIV/0!</v>
      </c>
      <c r="H23" s="123" t="e">
        <f>ปพ.5!AL20</f>
        <v>#DIV/0!</v>
      </c>
    </row>
    <row r="24" spans="1:8" ht="19.5" customHeight="1" x14ac:dyDescent="0.3">
      <c r="A24" s="336">
        <f>IF(ISBLANK(ปพ.5!A21)," ",ปพ.5!A21)</f>
        <v>16</v>
      </c>
      <c r="B24" s="120" t="str">
        <f>IF(ISBLANK(ปพ.5!B21)," ",ปพ.5!B21)</f>
        <v>6323</v>
      </c>
      <c r="C24" s="128">
        <v>1579900993822</v>
      </c>
      <c r="D24" s="121" t="str">
        <f>IF(ISBLANK(ปพ.5!D21)," ",ปพ.5!D21)</f>
        <v>เด็กชาย พีระพงค์  แดงดำรงค์</v>
      </c>
      <c r="E24" s="122" t="e">
        <f>ปพ.5!AI21</f>
        <v>#DIV/0!</v>
      </c>
      <c r="F24" s="122">
        <f>ปพ.5!AJ21</f>
        <v>40</v>
      </c>
      <c r="G24" s="122" t="e">
        <f>ปพ.5!AK21</f>
        <v>#DIV/0!</v>
      </c>
      <c r="H24" s="123" t="e">
        <f>ปพ.5!AL21</f>
        <v>#DIV/0!</v>
      </c>
    </row>
    <row r="25" spans="1:8" ht="19.5" customHeight="1" x14ac:dyDescent="0.3">
      <c r="A25" s="336">
        <f>IF(ISBLANK(ปพ.5!A22)," ",ปพ.5!A22)</f>
        <v>17</v>
      </c>
      <c r="B25" s="120" t="str">
        <f>IF(ISBLANK(ปพ.5!B22)," ",ปพ.5!B22)</f>
        <v>6325</v>
      </c>
      <c r="C25" s="124" t="s">
        <v>33</v>
      </c>
      <c r="D25" s="121" t="str">
        <f>IF(ISBLANK(ปพ.5!D22)," ",ปพ.5!D22)</f>
        <v>เด็กชาย สถาพร  ชาวเวียง</v>
      </c>
      <c r="E25" s="122" t="e">
        <f>ปพ.5!AI22</f>
        <v>#DIV/0!</v>
      </c>
      <c r="F25" s="122">
        <f>ปพ.5!AJ22</f>
        <v>40</v>
      </c>
      <c r="G25" s="122" t="e">
        <f>ปพ.5!AK22</f>
        <v>#DIV/0!</v>
      </c>
      <c r="H25" s="123" t="e">
        <f>ปพ.5!AL22</f>
        <v>#DIV/0!</v>
      </c>
    </row>
    <row r="26" spans="1:8" ht="19.5" customHeight="1" x14ac:dyDescent="0.3">
      <c r="A26" s="336">
        <f>IF(ISBLANK(ปพ.5!A23)," ",ปพ.5!A23)</f>
        <v>18</v>
      </c>
      <c r="B26" s="120" t="str">
        <f>IF(ISBLANK(ปพ.5!B23)," ",ปพ.5!B23)</f>
        <v>6332</v>
      </c>
      <c r="C26" s="124" t="s">
        <v>34</v>
      </c>
      <c r="D26" s="121" t="str">
        <f>IF(ISBLANK(ปพ.5!D23)," ",ปพ.5!D23)</f>
        <v>เด็กชาย วุฒิชัย  ลุผล</v>
      </c>
      <c r="E26" s="122" t="e">
        <f>ปพ.5!AI23</f>
        <v>#DIV/0!</v>
      </c>
      <c r="F26" s="122">
        <f>ปพ.5!AJ23</f>
        <v>40</v>
      </c>
      <c r="G26" s="122" t="e">
        <f>ปพ.5!AK23</f>
        <v>#DIV/0!</v>
      </c>
      <c r="H26" s="123" t="e">
        <f>ปพ.5!AL23</f>
        <v>#DIV/0!</v>
      </c>
    </row>
    <row r="27" spans="1:8" ht="19.5" customHeight="1" x14ac:dyDescent="0.3">
      <c r="A27" s="336">
        <f>IF(ISBLANK(ปพ.5!A24)," ",ปพ.5!A24)</f>
        <v>19</v>
      </c>
      <c r="B27" s="120" t="str">
        <f>IF(ISBLANK(ปพ.5!B24)," ",ปพ.5!B24)</f>
        <v>6339</v>
      </c>
      <c r="C27" s="124" t="s">
        <v>35</v>
      </c>
      <c r="D27" s="121" t="str">
        <f>IF(ISBLANK(ปพ.5!D24)," ",ปพ.5!D24)</f>
        <v>เด็กหญิง ณัฐวีร์  ขวัญแก้ว</v>
      </c>
      <c r="E27" s="122" t="e">
        <f>ปพ.5!AI24</f>
        <v>#DIV/0!</v>
      </c>
      <c r="F27" s="122">
        <f>ปพ.5!AJ24</f>
        <v>40</v>
      </c>
      <c r="G27" s="122" t="e">
        <f>ปพ.5!AK24</f>
        <v>#DIV/0!</v>
      </c>
      <c r="H27" s="123" t="e">
        <f>ปพ.5!AL24</f>
        <v>#DIV/0!</v>
      </c>
    </row>
    <row r="28" spans="1:8" ht="19.5" customHeight="1" x14ac:dyDescent="0.3">
      <c r="A28" s="336">
        <f>IF(ISBLANK(ปพ.5!A25)," ",ปพ.5!A25)</f>
        <v>20</v>
      </c>
      <c r="B28" s="120" t="str">
        <f>IF(ISBLANK(ปพ.5!B25)," ",ปพ.5!B25)</f>
        <v>6348</v>
      </c>
      <c r="C28" s="124" t="s">
        <v>36</v>
      </c>
      <c r="D28" s="121" t="str">
        <f>IF(ISBLANK(ปพ.5!D25)," ",ปพ.5!D25)</f>
        <v>เด็กหญิง อภิชญา  สิทธิบุญ</v>
      </c>
      <c r="E28" s="122" t="e">
        <f>ปพ.5!AI25</f>
        <v>#DIV/0!</v>
      </c>
      <c r="F28" s="122">
        <f>ปพ.5!AJ25</f>
        <v>40</v>
      </c>
      <c r="G28" s="122" t="e">
        <f>ปพ.5!AK25</f>
        <v>#DIV/0!</v>
      </c>
      <c r="H28" s="123" t="e">
        <f>ปพ.5!AL25</f>
        <v>#DIV/0!</v>
      </c>
    </row>
    <row r="29" spans="1:8" ht="19.5" customHeight="1" x14ac:dyDescent="0.3">
      <c r="A29" s="336">
        <f>IF(ISBLANK(ปพ.5!A26)," ",ปพ.5!A26)</f>
        <v>21</v>
      </c>
      <c r="B29" s="120" t="str">
        <f>IF(ISBLANK(ปพ.5!B26)," ",ปพ.5!B26)</f>
        <v>6416</v>
      </c>
      <c r="C29" s="124" t="s">
        <v>37</v>
      </c>
      <c r="D29" s="121" t="str">
        <f>IF(ISBLANK(ปพ.5!D26)," ",ปพ.5!D26)</f>
        <v>เด็กชาย รัฐธรรมนูญ  แตงคำ</v>
      </c>
      <c r="E29" s="122" t="e">
        <f>ปพ.5!AI26</f>
        <v>#DIV/0!</v>
      </c>
      <c r="F29" s="122">
        <f>ปพ.5!AJ26</f>
        <v>40</v>
      </c>
      <c r="G29" s="122" t="e">
        <f>ปพ.5!AK26</f>
        <v>#DIV/0!</v>
      </c>
      <c r="H29" s="123" t="e">
        <f>ปพ.5!AL26</f>
        <v>#DIV/0!</v>
      </c>
    </row>
    <row r="30" spans="1:8" ht="19.5" customHeight="1" x14ac:dyDescent="0.3">
      <c r="A30" s="336">
        <f>IF(ISBLANK(ปพ.5!A27)," ",ปพ.5!A27)</f>
        <v>22</v>
      </c>
      <c r="B30" s="120" t="str">
        <f>IF(ISBLANK(ปพ.5!B27)," ",ปพ.5!B27)</f>
        <v>6437</v>
      </c>
      <c r="C30" s="124" t="s">
        <v>38</v>
      </c>
      <c r="D30" s="121" t="str">
        <f>IF(ISBLANK(ปพ.5!D27)," ",ปพ.5!D27)</f>
        <v>เด็กชาย ณัฐภูมิ  จันมาลา</v>
      </c>
      <c r="E30" s="122" t="e">
        <f>ปพ.5!AI27</f>
        <v>#DIV/0!</v>
      </c>
      <c r="F30" s="122">
        <f>ปพ.5!AJ27</f>
        <v>0</v>
      </c>
      <c r="G30" s="122" t="e">
        <f>ปพ.5!AK27</f>
        <v>#DIV/0!</v>
      </c>
      <c r="H30" s="123" t="e">
        <f>ปพ.5!AL27</f>
        <v>#DIV/0!</v>
      </c>
    </row>
    <row r="31" spans="1:8" ht="19.5" customHeight="1" x14ac:dyDescent="0.3">
      <c r="A31" s="336">
        <f>IF(ISBLANK(ปพ.5!A28)," ",ปพ.5!A28)</f>
        <v>23</v>
      </c>
      <c r="B31" s="120" t="str">
        <f>IF(ISBLANK(ปพ.5!B28)," ",ปพ.5!B28)</f>
        <v>6600</v>
      </c>
      <c r="C31" s="124" t="s">
        <v>39</v>
      </c>
      <c r="D31" s="121" t="str">
        <f>IF(ISBLANK(ปพ.5!D28)," ",ปพ.5!D28)</f>
        <v>เด็กหญิง ศุภชนันท์  จิตรวิศวชล</v>
      </c>
      <c r="E31" s="122" t="e">
        <f>ปพ.5!AI28</f>
        <v>#DIV/0!</v>
      </c>
      <c r="F31" s="122">
        <f>ปพ.5!AJ28</f>
        <v>0</v>
      </c>
      <c r="G31" s="122" t="e">
        <f>ปพ.5!AK28</f>
        <v>#DIV/0!</v>
      </c>
      <c r="H31" s="123" t="e">
        <f>ปพ.5!AL28</f>
        <v>#DIV/0!</v>
      </c>
    </row>
    <row r="32" spans="1:8" ht="19.5" customHeight="1" x14ac:dyDescent="0.3">
      <c r="A32" s="336">
        <f>IF(ISBLANK(ปพ.5!A29)," ",ปพ.5!A29)</f>
        <v>24</v>
      </c>
      <c r="B32" s="120" t="str">
        <f>IF(ISBLANK(ปพ.5!B29)," ",ปพ.5!B29)</f>
        <v>6636</v>
      </c>
      <c r="C32" s="124" t="s">
        <v>40</v>
      </c>
      <c r="D32" s="121" t="str">
        <f>IF(ISBLANK(ปพ.5!D29)," ",ปพ.5!D29)</f>
        <v>เด็กชาย ธนวิชญ์  ฉั่วตระกูล</v>
      </c>
      <c r="E32" s="122" t="e">
        <f>ปพ.5!AI29</f>
        <v>#DIV/0!</v>
      </c>
      <c r="F32" s="122">
        <f>ปพ.5!AJ29</f>
        <v>0</v>
      </c>
      <c r="G32" s="122" t="e">
        <f>ปพ.5!AK29</f>
        <v>#DIV/0!</v>
      </c>
      <c r="H32" s="123" t="e">
        <f>ปพ.5!AL29</f>
        <v>#DIV/0!</v>
      </c>
    </row>
    <row r="33" spans="1:8" ht="19.5" customHeight="1" x14ac:dyDescent="0.3">
      <c r="A33" s="336">
        <f>IF(ISBLANK(ปพ.5!A30)," ",ปพ.5!A30)</f>
        <v>25</v>
      </c>
      <c r="B33" s="120" t="str">
        <f>IF(ISBLANK(ปพ.5!B30)," ",ปพ.5!B30)</f>
        <v>6819</v>
      </c>
      <c r="C33" s="124" t="s">
        <v>41</v>
      </c>
      <c r="D33" s="121" t="str">
        <f>IF(ISBLANK(ปพ.5!D30)," ",ปพ.5!D30)</f>
        <v>เด็กชาย ณัฐกิตติ์  เพียซ้าย</v>
      </c>
      <c r="E33" s="122" t="e">
        <f>ปพ.5!AI30</f>
        <v>#DIV/0!</v>
      </c>
      <c r="F33" s="122">
        <f>ปพ.5!AJ30</f>
        <v>0</v>
      </c>
      <c r="G33" s="122" t="e">
        <f>ปพ.5!AK30</f>
        <v>#DIV/0!</v>
      </c>
      <c r="H33" s="123" t="e">
        <f>ปพ.5!AL30</f>
        <v>#DIV/0!</v>
      </c>
    </row>
    <row r="34" spans="1:8" ht="19.5" customHeight="1" x14ac:dyDescent="0.3">
      <c r="A34" s="336">
        <f>IF(ISBLANK(ปพ.5!A31)," ",ปพ.5!A31)</f>
        <v>26</v>
      </c>
      <c r="B34" s="120" t="str">
        <f>IF(ISBLANK(ปพ.5!B31)," ",ปพ.5!B31)</f>
        <v>7029</v>
      </c>
      <c r="C34" s="124" t="s">
        <v>42</v>
      </c>
      <c r="D34" s="121" t="str">
        <f>IF(ISBLANK(ปพ.5!D31)," ",ปพ.5!D31)</f>
        <v>เด็กชาย ธนโชติ  ประทุมแมน</v>
      </c>
      <c r="E34" s="122" t="e">
        <f>ปพ.5!AI31</f>
        <v>#DIV/0!</v>
      </c>
      <c r="F34" s="122">
        <f>ปพ.5!AJ31</f>
        <v>0</v>
      </c>
      <c r="G34" s="122" t="e">
        <f>ปพ.5!AK31</f>
        <v>#DIV/0!</v>
      </c>
      <c r="H34" s="123" t="e">
        <f>ปพ.5!AL31</f>
        <v>#DIV/0!</v>
      </c>
    </row>
    <row r="35" spans="1:8" ht="19.5" customHeight="1" x14ac:dyDescent="0.3">
      <c r="A35" s="336">
        <f>IF(ISBLANK(ปพ.5!A32)," ",ปพ.5!A32)</f>
        <v>27</v>
      </c>
      <c r="B35" s="120" t="str">
        <f>IF(ISBLANK(ปพ.5!B32)," ",ปพ.5!B32)</f>
        <v>7032</v>
      </c>
      <c r="C35" s="124" t="s">
        <v>43</v>
      </c>
      <c r="D35" s="121" t="str">
        <f>IF(ISBLANK(ปพ.5!D32)," ",ปพ.5!D32)</f>
        <v>เด็กหญิง ธนพร  ยอดคีรี</v>
      </c>
      <c r="E35" s="122" t="e">
        <f>ปพ.5!AI32</f>
        <v>#DIV/0!</v>
      </c>
      <c r="F35" s="122">
        <f>ปพ.5!AJ32</f>
        <v>0</v>
      </c>
      <c r="G35" s="122" t="e">
        <f>ปพ.5!AK32</f>
        <v>#DIV/0!</v>
      </c>
      <c r="H35" s="123" t="e">
        <f>ปพ.5!AL32</f>
        <v>#DIV/0!</v>
      </c>
    </row>
    <row r="36" spans="1:8" ht="19.5" customHeight="1" x14ac:dyDescent="0.3">
      <c r="A36" s="336">
        <f>IF(ISBLANK(ปพ.5!A33)," ",ปพ.5!A33)</f>
        <v>28</v>
      </c>
      <c r="B36" s="120" t="str">
        <f>IF(ISBLANK(ปพ.5!B33)," ",ปพ.5!B33)</f>
        <v>7033</v>
      </c>
      <c r="C36" s="124" t="s">
        <v>44</v>
      </c>
      <c r="D36" s="121" t="str">
        <f>IF(ISBLANK(ปพ.5!D33)," ",ปพ.5!D33)</f>
        <v>เด็กหญิง กุลรดา  ริยะบุตร</v>
      </c>
      <c r="E36" s="122" t="e">
        <f>ปพ.5!AI33</f>
        <v>#DIV/0!</v>
      </c>
      <c r="F36" s="122">
        <f>ปพ.5!AJ33</f>
        <v>0</v>
      </c>
      <c r="G36" s="122" t="e">
        <f>ปพ.5!AK33</f>
        <v>#DIV/0!</v>
      </c>
      <c r="H36" s="123" t="e">
        <f>ปพ.5!AL33</f>
        <v>#DIV/0!</v>
      </c>
    </row>
    <row r="37" spans="1:8" ht="19.5" customHeight="1" x14ac:dyDescent="0.3">
      <c r="A37" s="336">
        <f>IF(ISBLANK(ปพ.5!A34)," ",ปพ.5!A34)</f>
        <v>29</v>
      </c>
      <c r="B37" s="120" t="str">
        <f>IF(ISBLANK(ปพ.5!B34)," ",ปพ.5!B34)</f>
        <v>7232</v>
      </c>
      <c r="C37" s="124" t="s">
        <v>45</v>
      </c>
      <c r="D37" s="121" t="str">
        <f>IF(ISBLANK(ปพ.5!D34)," ",ปพ.5!D34)</f>
        <v>เด็กชาย สุวัฒน์  โพธิ์สุวรรณ</v>
      </c>
      <c r="E37" s="122" t="e">
        <f>ปพ.5!AI34</f>
        <v>#DIV/0!</v>
      </c>
      <c r="F37" s="122">
        <f>ปพ.5!AJ34</f>
        <v>0</v>
      </c>
      <c r="G37" s="122" t="e">
        <f>ปพ.5!AK34</f>
        <v>#DIV/0!</v>
      </c>
      <c r="H37" s="123" t="e">
        <f>ปพ.5!AL34</f>
        <v>#DIV/0!</v>
      </c>
    </row>
    <row r="38" spans="1:8" ht="19.5" customHeight="1" x14ac:dyDescent="0.3">
      <c r="A38" s="336">
        <f>IF(ISBLANK(ปพ.5!A35)," ",ปพ.5!A35)</f>
        <v>30</v>
      </c>
      <c r="B38" s="120" t="str">
        <f>IF(ISBLANK(ปพ.5!B35)," ",ปพ.5!B35)</f>
        <v>7436</v>
      </c>
      <c r="C38" s="126">
        <v>1579900004665</v>
      </c>
      <c r="D38" s="121" t="str">
        <f>IF(ISBLANK(ปพ.5!D35)," ",ปพ.5!D35)</f>
        <v>เด็กหญิง ณภัทร  เครือพานิช</v>
      </c>
      <c r="E38" s="122" t="e">
        <f>ปพ.5!AI35</f>
        <v>#DIV/0!</v>
      </c>
      <c r="F38" s="122">
        <f>ปพ.5!AJ35</f>
        <v>0</v>
      </c>
      <c r="G38" s="122" t="e">
        <f>ปพ.5!AK35</f>
        <v>#DIV/0!</v>
      </c>
      <c r="H38" s="123" t="e">
        <f>ปพ.5!AL35</f>
        <v>#DIV/0!</v>
      </c>
    </row>
    <row r="39" spans="1:8" ht="19.5" customHeight="1" x14ac:dyDescent="0.3">
      <c r="A39" s="336">
        <f>IF(ISBLANK(ปพ.5!A36)," ",ปพ.5!A36)</f>
        <v>31</v>
      </c>
      <c r="B39" s="120" t="str">
        <f>IF(ISBLANK(ปพ.5!B36)," ",ปพ.5!B36)</f>
        <v>7618</v>
      </c>
      <c r="C39" s="126" t="s">
        <v>46</v>
      </c>
      <c r="D39" s="121" t="str">
        <f>IF(ISBLANK(ปพ.5!D36)," ",ปพ.5!D36)</f>
        <v>เด็กหญิง วิรินธิยา  ศิริพิพัฒน์</v>
      </c>
      <c r="E39" s="122" t="e">
        <f>ปพ.5!AI36</f>
        <v>#DIV/0!</v>
      </c>
      <c r="F39" s="122">
        <f>ปพ.5!AJ36</f>
        <v>0</v>
      </c>
      <c r="G39" s="122" t="e">
        <f>ปพ.5!AK36</f>
        <v>#DIV/0!</v>
      </c>
      <c r="H39" s="123" t="e">
        <f>ปพ.5!AL36</f>
        <v>#DIV/0!</v>
      </c>
    </row>
    <row r="40" spans="1:8" ht="19.5" customHeight="1" x14ac:dyDescent="0.3">
      <c r="A40" s="336">
        <f>IF(ISBLANK(ปพ.5!A37)," ",ปพ.5!A37)</f>
        <v>32</v>
      </c>
      <c r="B40" s="120" t="str">
        <f>IF(ISBLANK(ปพ.5!B37)," ",ปพ.5!B37)</f>
        <v>7619</v>
      </c>
      <c r="C40" s="129"/>
      <c r="D40" s="121" t="str">
        <f>IF(ISBLANK(ปพ.5!D37)," ",ปพ.5!D37)</f>
        <v>เด็กหญิง ภัทรฤทัย  ใจหล้า</v>
      </c>
      <c r="E40" s="122" t="e">
        <f>ปพ.5!AI37</f>
        <v>#DIV/0!</v>
      </c>
      <c r="F40" s="122">
        <f>ปพ.5!AJ37</f>
        <v>0</v>
      </c>
      <c r="G40" s="122" t="e">
        <f>ปพ.5!AK37</f>
        <v>#DIV/0!</v>
      </c>
      <c r="H40" s="123" t="e">
        <f>ปพ.5!AL37</f>
        <v>#DIV/0!</v>
      </c>
    </row>
    <row r="41" spans="1:8" ht="19.5" customHeight="1" x14ac:dyDescent="0.3">
      <c r="A41" s="336">
        <f>IF(ISBLANK(ปพ.5!A38)," ",ปพ.5!A38)</f>
        <v>33</v>
      </c>
      <c r="B41" s="120" t="str">
        <f>IF(ISBLANK(ปพ.5!B38)," ",ปพ.5!B38)</f>
        <v>7654</v>
      </c>
      <c r="C41" s="120"/>
      <c r="D41" s="121" t="str">
        <f>IF(ISBLANK(ปพ.5!D38)," ",ปพ.5!D38)</f>
        <v>เด็กชาย ภัทรชน  วัฒนพงศ์ไพบูลย์</v>
      </c>
      <c r="E41" s="122" t="e">
        <f>ปพ.5!AI38</f>
        <v>#DIV/0!</v>
      </c>
      <c r="F41" s="122">
        <f>ปพ.5!AJ38</f>
        <v>0</v>
      </c>
      <c r="G41" s="122" t="e">
        <f>ปพ.5!AK38</f>
        <v>#DIV/0!</v>
      </c>
      <c r="H41" s="123" t="e">
        <f>ปพ.5!AL38</f>
        <v>#DIV/0!</v>
      </c>
    </row>
    <row r="42" spans="1:8" ht="19.5" customHeight="1" x14ac:dyDescent="0.3">
      <c r="A42" s="336">
        <f>IF(ISBLANK(ปพ.5!A39)," ",ปพ.5!A39)</f>
        <v>34</v>
      </c>
      <c r="B42" s="120" t="str">
        <f>IF(ISBLANK(ปพ.5!B39)," ",ปพ.5!B39)</f>
        <v>7655</v>
      </c>
      <c r="C42" s="120"/>
      <c r="D42" s="121" t="str">
        <f>IF(ISBLANK(ปพ.5!D39)," ",ปพ.5!D39)</f>
        <v>เด็กชาย กมลวิช  ชัยชนะ</v>
      </c>
      <c r="E42" s="122" t="e">
        <f>ปพ.5!AI39</f>
        <v>#DIV/0!</v>
      </c>
      <c r="F42" s="122">
        <f>ปพ.5!AJ39</f>
        <v>0</v>
      </c>
      <c r="G42" s="122" t="e">
        <f>ปพ.5!AK39</f>
        <v>#DIV/0!</v>
      </c>
      <c r="H42" s="123" t="e">
        <f>ปพ.5!AL39</f>
        <v>#DIV/0!</v>
      </c>
    </row>
    <row r="43" spans="1:8" ht="19.5" customHeight="1" x14ac:dyDescent="0.3">
      <c r="A43" s="336">
        <f>IF(ISBLANK(ปพ.5!A40)," ",ปพ.5!A40)</f>
        <v>35</v>
      </c>
      <c r="B43" s="120" t="str">
        <f>IF(ISBLANK(ปพ.5!B40)," ",ปพ.5!B40)</f>
        <v>7656</v>
      </c>
      <c r="C43" s="120"/>
      <c r="D43" s="121" t="str">
        <f>IF(ISBLANK(ปพ.5!D40)," ",ปพ.5!D40)</f>
        <v>เด็กชาย ศิวนาท  ปัญญาแฝง</v>
      </c>
      <c r="E43" s="122" t="e">
        <f>ปพ.5!AI40</f>
        <v>#DIV/0!</v>
      </c>
      <c r="F43" s="122">
        <f>ปพ.5!AJ40</f>
        <v>0</v>
      </c>
      <c r="G43" s="122" t="e">
        <f>ปพ.5!AK40</f>
        <v>#DIV/0!</v>
      </c>
      <c r="H43" s="123" t="e">
        <f>ปพ.5!AL40</f>
        <v>#DIV/0!</v>
      </c>
    </row>
    <row r="44" spans="1:8" ht="19.5" customHeight="1" x14ac:dyDescent="0.3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>
        <f>ปพ.5!AJ41</f>
        <v>0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 x14ac:dyDescent="0.3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>
        <f>ปพ.5!AJ42</f>
        <v>0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 x14ac:dyDescent="0.3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>
        <f>ปพ.5!AJ43</f>
        <v>0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 x14ac:dyDescent="0.3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 x14ac:dyDescent="0.3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 x14ac:dyDescent="0.3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 x14ac:dyDescent="0.3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 x14ac:dyDescent="0.3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 x14ac:dyDescent="0.3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 x14ac:dyDescent="0.3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 x14ac:dyDescent="0.3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 x14ac:dyDescent="0.3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 x14ac:dyDescent="0.3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 x14ac:dyDescent="0.3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 x14ac:dyDescent="0.3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 x14ac:dyDescent="0.3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799</v>
      </c>
      <c r="G59" s="340" t="e">
        <f>SUM(G9:G58)</f>
        <v>#DIV/0!</v>
      </c>
      <c r="H59" s="341"/>
    </row>
    <row r="60" spans="1:8" ht="20.25" x14ac:dyDescent="0.3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 x14ac:dyDescent="0.3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15.98</v>
      </c>
      <c r="G61" s="346" t="e">
        <f>G59/G60</f>
        <v>#DIV/0!</v>
      </c>
      <c r="H61" s="343"/>
    </row>
    <row r="62" spans="1:8" x14ac:dyDescent="0.25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 x14ac:dyDescent="0.25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 x14ac:dyDescent="0.25">
      <c r="A64" s="132"/>
      <c r="B64" s="132"/>
      <c r="C64" s="132"/>
      <c r="D64" s="132"/>
    </row>
    <row r="65" spans="1:4" x14ac:dyDescent="0.25">
      <c r="A65" s="132"/>
      <c r="B65" s="132"/>
      <c r="C65" s="132"/>
      <c r="D65" s="132"/>
    </row>
    <row r="66" spans="1:4" x14ac:dyDescent="0.25">
      <c r="A66" s="132"/>
      <c r="B66" s="132"/>
      <c r="C66" s="132"/>
      <c r="D66" s="132"/>
    </row>
    <row r="67" spans="1:4" x14ac:dyDescent="0.25">
      <c r="A67" s="132"/>
      <c r="B67" s="132"/>
      <c r="C67" s="132"/>
      <c r="D67" s="132"/>
    </row>
    <row r="68" spans="1:4" x14ac:dyDescent="0.25">
      <c r="A68" s="132"/>
      <c r="B68" s="132"/>
      <c r="C68" s="132"/>
      <c r="D68" s="132"/>
    </row>
    <row r="69" spans="1:4" x14ac:dyDescent="0.25">
      <c r="A69" s="132"/>
      <c r="B69" s="132"/>
      <c r="C69" s="132"/>
      <c r="D69" s="132"/>
    </row>
    <row r="70" spans="1:4" x14ac:dyDescent="0.25">
      <c r="A70" s="132"/>
      <c r="B70" s="132"/>
      <c r="C70" s="132"/>
      <c r="D70" s="132"/>
    </row>
    <row r="71" spans="1:4" x14ac:dyDescent="0.25">
      <c r="A71" s="132"/>
      <c r="B71" s="132"/>
      <c r="C71" s="132"/>
      <c r="D71" s="132"/>
    </row>
    <row r="72" spans="1:4" x14ac:dyDescent="0.25">
      <c r="A72" s="132"/>
      <c r="B72" s="132"/>
      <c r="C72" s="132"/>
      <c r="D72" s="132"/>
    </row>
    <row r="73" spans="1:4" x14ac:dyDescent="0.25">
      <c r="A73" s="132"/>
      <c r="B73" s="132"/>
      <c r="C73" s="132"/>
      <c r="D73" s="132"/>
    </row>
    <row r="74" spans="1:4" x14ac:dyDescent="0.25">
      <c r="A74" s="132"/>
      <c r="B74" s="132"/>
      <c r="C74" s="132"/>
      <c r="D74" s="132"/>
    </row>
    <row r="75" spans="1:4" x14ac:dyDescent="0.25">
      <c r="A75" s="132"/>
      <c r="B75" s="132"/>
      <c r="C75" s="132"/>
      <c r="D75" s="132"/>
    </row>
    <row r="76" spans="1:4" x14ac:dyDescent="0.25">
      <c r="A76" s="132"/>
      <c r="B76" s="132"/>
      <c r="C76" s="132"/>
      <c r="D76" s="132"/>
    </row>
    <row r="77" spans="1:4" x14ac:dyDescent="0.25">
      <c r="A77" s="132"/>
      <c r="B77" s="132"/>
      <c r="C77" s="132"/>
      <c r="D77" s="132"/>
    </row>
    <row r="78" spans="1:4" x14ac:dyDescent="0.25">
      <c r="A78" s="132"/>
      <c r="B78" s="132"/>
      <c r="C78" s="132"/>
      <c r="D78" s="132"/>
    </row>
    <row r="79" spans="1:4" x14ac:dyDescent="0.25">
      <c r="A79" s="132"/>
      <c r="B79" s="132"/>
      <c r="C79" s="132"/>
      <c r="D79" s="132"/>
    </row>
    <row r="80" spans="1:4" x14ac:dyDescent="0.25">
      <c r="A80" s="132"/>
      <c r="B80" s="132"/>
      <c r="C80" s="132"/>
      <c r="D80" s="132"/>
    </row>
    <row r="81" spans="1:4" x14ac:dyDescent="0.25">
      <c r="A81" s="132"/>
      <c r="B81" s="132"/>
      <c r="C81" s="132"/>
      <c r="D81" s="132"/>
    </row>
    <row r="82" spans="1:4" x14ac:dyDescent="0.25">
      <c r="A82" s="132"/>
      <c r="B82" s="132"/>
      <c r="C82" s="132"/>
      <c r="D82" s="132"/>
    </row>
    <row r="83" spans="1:4" x14ac:dyDescent="0.25">
      <c r="A83" s="132"/>
      <c r="B83" s="132"/>
      <c r="C83" s="132"/>
      <c r="D83" s="132"/>
    </row>
    <row r="84" spans="1:4" x14ac:dyDescent="0.25">
      <c r="A84" s="132"/>
      <c r="B84" s="132"/>
      <c r="C84" s="132"/>
      <c r="D84" s="132"/>
    </row>
    <row r="85" spans="1:4" x14ac:dyDescent="0.25">
      <c r="A85" s="132"/>
      <c r="B85" s="132"/>
      <c r="C85" s="132"/>
      <c r="D85" s="132"/>
    </row>
    <row r="86" spans="1:4" x14ac:dyDescent="0.25">
      <c r="A86" s="132"/>
      <c r="B86" s="132"/>
      <c r="C86" s="132"/>
      <c r="D86" s="132"/>
    </row>
    <row r="87" spans="1:4" x14ac:dyDescent="0.25">
      <c r="A87" s="132"/>
      <c r="B87" s="132"/>
      <c r="C87" s="132"/>
      <c r="D87" s="132"/>
    </row>
    <row r="88" spans="1:4" x14ac:dyDescent="0.25">
      <c r="A88" s="132"/>
      <c r="B88" s="132"/>
      <c r="C88" s="132"/>
      <c r="D88" s="132"/>
    </row>
    <row r="89" spans="1:4" x14ac:dyDescent="0.25">
      <c r="A89" s="132"/>
      <c r="B89" s="132"/>
      <c r="C89" s="132"/>
      <c r="D89" s="132"/>
    </row>
    <row r="90" spans="1:4" x14ac:dyDescent="0.25">
      <c r="A90" s="132"/>
      <c r="B90" s="132"/>
      <c r="C90" s="132"/>
      <c r="D90" s="132"/>
    </row>
    <row r="91" spans="1:4" x14ac:dyDescent="0.25">
      <c r="A91" s="132"/>
      <c r="B91" s="132"/>
      <c r="C91" s="132"/>
      <c r="D91" s="132"/>
    </row>
    <row r="92" spans="1:4" x14ac:dyDescent="0.25">
      <c r="A92" s="132"/>
      <c r="B92" s="132"/>
      <c r="C92" s="132"/>
      <c r="D92" s="132"/>
    </row>
    <row r="93" spans="1:4" x14ac:dyDescent="0.25">
      <c r="A93" s="132"/>
      <c r="B93" s="132"/>
      <c r="C93" s="132"/>
      <c r="D93" s="132"/>
    </row>
    <row r="94" spans="1:4" x14ac:dyDescent="0.25">
      <c r="A94" s="132"/>
      <c r="B94" s="132"/>
      <c r="C94" s="132"/>
      <c r="D94" s="132"/>
    </row>
    <row r="95" spans="1:4" x14ac:dyDescent="0.25">
      <c r="A95" s="132"/>
      <c r="B95" s="132"/>
      <c r="C95" s="132"/>
      <c r="D95" s="132"/>
    </row>
    <row r="96" spans="1:4" x14ac:dyDescent="0.25">
      <c r="A96" s="132"/>
      <c r="B96" s="132"/>
      <c r="C96" s="132"/>
      <c r="D96" s="132"/>
    </row>
    <row r="97" spans="1:4" x14ac:dyDescent="0.25">
      <c r="A97" s="132"/>
      <c r="B97" s="132"/>
      <c r="C97" s="132"/>
      <c r="D97" s="132"/>
    </row>
    <row r="98" spans="1:4" x14ac:dyDescent="0.25">
      <c r="A98" s="132"/>
      <c r="B98" s="132"/>
      <c r="C98" s="132"/>
      <c r="D98" s="132"/>
    </row>
    <row r="99" spans="1:4" x14ac:dyDescent="0.25">
      <c r="A99" s="132"/>
      <c r="B99" s="132"/>
      <c r="C99" s="132"/>
      <c r="D99" s="132"/>
    </row>
    <row r="100" spans="1:4" x14ac:dyDescent="0.25">
      <c r="A100" s="132"/>
      <c r="B100" s="132"/>
      <c r="C100" s="132"/>
      <c r="D100" s="132"/>
    </row>
    <row r="101" spans="1:4" x14ac:dyDescent="0.25">
      <c r="A101" s="132"/>
      <c r="B101" s="132"/>
      <c r="C101" s="132"/>
      <c r="D101" s="132"/>
    </row>
    <row r="102" spans="1:4" x14ac:dyDescent="0.25">
      <c r="A102" s="132"/>
      <c r="B102" s="132"/>
      <c r="C102" s="132"/>
      <c r="D102" s="132"/>
    </row>
    <row r="103" spans="1:4" x14ac:dyDescent="0.25">
      <c r="A103" s="132"/>
      <c r="B103" s="132"/>
      <c r="C103" s="132"/>
      <c r="D103" s="132"/>
    </row>
    <row r="104" spans="1:4" x14ac:dyDescent="0.25">
      <c r="A104" s="132"/>
      <c r="B104" s="132"/>
      <c r="C104" s="132"/>
      <c r="D104" s="132"/>
    </row>
    <row r="105" spans="1:4" x14ac:dyDescent="0.25">
      <c r="A105" s="132"/>
      <c r="B105" s="132"/>
      <c r="C105" s="132"/>
      <c r="D105" s="132"/>
    </row>
    <row r="106" spans="1:4" x14ac:dyDescent="0.25">
      <c r="A106" s="132"/>
      <c r="B106" s="132"/>
      <c r="C106" s="132"/>
      <c r="D106" s="132"/>
    </row>
    <row r="107" spans="1:4" x14ac:dyDescent="0.25">
      <c r="A107" s="132"/>
      <c r="B107" s="132"/>
      <c r="C107" s="132"/>
      <c r="D107" s="132"/>
    </row>
    <row r="108" spans="1:4" x14ac:dyDescent="0.25">
      <c r="A108" s="132"/>
      <c r="B108" s="132"/>
      <c r="C108" s="132"/>
      <c r="D108" s="132"/>
    </row>
    <row r="109" spans="1:4" x14ac:dyDescent="0.25">
      <c r="A109" s="132"/>
      <c r="B109" s="132"/>
      <c r="C109" s="132"/>
      <c r="D109" s="132"/>
    </row>
    <row r="110" spans="1:4" x14ac:dyDescent="0.25">
      <c r="A110" s="132"/>
      <c r="B110" s="132"/>
      <c r="C110" s="132"/>
      <c r="D110" s="132"/>
    </row>
    <row r="111" spans="1:4" x14ac:dyDescent="0.25">
      <c r="A111" s="132"/>
      <c r="B111" s="132"/>
      <c r="C111" s="132"/>
      <c r="D111" s="132"/>
    </row>
    <row r="112" spans="1:4" x14ac:dyDescent="0.25">
      <c r="A112" s="132"/>
      <c r="B112" s="132"/>
      <c r="C112" s="132"/>
      <c r="D112" s="132"/>
    </row>
    <row r="113" spans="1:4" x14ac:dyDescent="0.25">
      <c r="A113" s="132"/>
      <c r="B113" s="132"/>
      <c r="C113" s="132"/>
      <c r="D113" s="132"/>
    </row>
    <row r="114" spans="1:4" x14ac:dyDescent="0.25">
      <c r="A114" s="132"/>
      <c r="B114" s="132"/>
      <c r="C114" s="132"/>
      <c r="D114" s="132"/>
    </row>
    <row r="115" spans="1:4" x14ac:dyDescent="0.25">
      <c r="A115" s="132"/>
      <c r="B115" s="132"/>
      <c r="C115" s="132"/>
      <c r="D115" s="132"/>
    </row>
    <row r="116" spans="1:4" x14ac:dyDescent="0.25">
      <c r="A116" s="132"/>
      <c r="B116" s="132"/>
      <c r="C116" s="132"/>
      <c r="D116" s="132"/>
    </row>
    <row r="117" spans="1:4" x14ac:dyDescent="0.25">
      <c r="A117" s="132"/>
      <c r="B117" s="132"/>
      <c r="C117" s="132"/>
      <c r="D117" s="132"/>
    </row>
    <row r="118" spans="1:4" x14ac:dyDescent="0.25">
      <c r="A118" s="132"/>
      <c r="B118" s="132"/>
      <c r="C118" s="132"/>
      <c r="D118" s="132"/>
    </row>
    <row r="119" spans="1:4" x14ac:dyDescent="0.25">
      <c r="A119" s="132"/>
      <c r="B119" s="132"/>
      <c r="C119" s="132"/>
      <c r="D119" s="132"/>
    </row>
    <row r="120" spans="1:4" x14ac:dyDescent="0.25">
      <c r="A120" s="132"/>
      <c r="B120" s="132"/>
      <c r="C120" s="132"/>
      <c r="D120" s="132"/>
    </row>
    <row r="121" spans="1:4" x14ac:dyDescent="0.25">
      <c r="A121" s="132"/>
      <c r="B121" s="132"/>
      <c r="C121" s="132"/>
      <c r="D121" s="132"/>
    </row>
    <row r="122" spans="1:4" x14ac:dyDescent="0.25">
      <c r="A122" s="132"/>
      <c r="B122" s="132"/>
      <c r="C122" s="132"/>
      <c r="D122" s="132"/>
    </row>
    <row r="123" spans="1:4" x14ac:dyDescent="0.25">
      <c r="A123" s="132"/>
      <c r="B123" s="132"/>
      <c r="C123" s="132"/>
      <c r="D123" s="132"/>
    </row>
    <row r="124" spans="1:4" x14ac:dyDescent="0.25">
      <c r="A124" s="132"/>
      <c r="B124" s="132"/>
      <c r="C124" s="132"/>
      <c r="D124" s="132"/>
    </row>
    <row r="125" spans="1:4" x14ac:dyDescent="0.25">
      <c r="A125" s="132"/>
      <c r="B125" s="132"/>
      <c r="C125" s="132"/>
      <c r="D125" s="132"/>
    </row>
    <row r="126" spans="1:4" x14ac:dyDescent="0.25">
      <c r="A126" s="132"/>
      <c r="B126" s="132"/>
      <c r="C126" s="132"/>
      <c r="D126" s="132"/>
    </row>
    <row r="127" spans="1:4" x14ac:dyDescent="0.25">
      <c r="A127" s="132"/>
      <c r="B127" s="132"/>
      <c r="C127" s="132"/>
      <c r="D127" s="132"/>
    </row>
    <row r="128" spans="1:4" x14ac:dyDescent="0.25">
      <c r="A128" s="132"/>
      <c r="B128" s="132"/>
      <c r="C128" s="132"/>
      <c r="D128" s="132"/>
    </row>
    <row r="129" spans="1:4" x14ac:dyDescent="0.25">
      <c r="A129" s="132"/>
      <c r="B129" s="132"/>
      <c r="C129" s="132"/>
      <c r="D129" s="132"/>
    </row>
    <row r="130" spans="1:4" x14ac:dyDescent="0.25">
      <c r="A130" s="132"/>
      <c r="B130" s="132"/>
      <c r="C130" s="132"/>
      <c r="D130" s="132"/>
    </row>
    <row r="131" spans="1:4" x14ac:dyDescent="0.25">
      <c r="A131" s="132"/>
      <c r="B131" s="132"/>
      <c r="C131" s="132"/>
      <c r="D131" s="132"/>
    </row>
    <row r="132" spans="1:4" x14ac:dyDescent="0.25">
      <c r="A132" s="132"/>
      <c r="B132" s="132"/>
      <c r="C132" s="132"/>
      <c r="D132" s="132"/>
    </row>
    <row r="133" spans="1:4" x14ac:dyDescent="0.25">
      <c r="A133" s="132"/>
      <c r="B133" s="132"/>
      <c r="C133" s="132"/>
      <c r="D133" s="132"/>
    </row>
    <row r="134" spans="1:4" x14ac:dyDescent="0.25">
      <c r="A134" s="132"/>
      <c r="B134" s="132"/>
      <c r="C134" s="132"/>
      <c r="D134" s="132"/>
    </row>
    <row r="135" spans="1:4" x14ac:dyDescent="0.25">
      <c r="A135" s="132"/>
      <c r="B135" s="132"/>
      <c r="C135" s="132"/>
      <c r="D135" s="132"/>
    </row>
    <row r="136" spans="1:4" x14ac:dyDescent="0.25">
      <c r="A136" s="132"/>
      <c r="B136" s="132"/>
      <c r="C136" s="132"/>
      <c r="D136" s="132"/>
    </row>
    <row r="137" spans="1:4" x14ac:dyDescent="0.25">
      <c r="A137" s="132"/>
      <c r="B137" s="132"/>
      <c r="C137" s="132"/>
      <c r="D137" s="132"/>
    </row>
    <row r="138" spans="1:4" x14ac:dyDescent="0.25">
      <c r="A138" s="132"/>
      <c r="B138" s="132"/>
      <c r="C138" s="132"/>
      <c r="D138" s="132"/>
    </row>
    <row r="139" spans="1:4" x14ac:dyDescent="0.25">
      <c r="A139" s="132"/>
      <c r="B139" s="132"/>
      <c r="C139" s="132"/>
      <c r="D139" s="132"/>
    </row>
    <row r="140" spans="1:4" x14ac:dyDescent="0.25">
      <c r="A140" s="132"/>
      <c r="B140" s="132"/>
      <c r="C140" s="132"/>
      <c r="D140" s="132"/>
    </row>
    <row r="141" spans="1:4" x14ac:dyDescent="0.25">
      <c r="A141" s="132"/>
      <c r="B141" s="132"/>
      <c r="C141" s="132"/>
      <c r="D141" s="132"/>
    </row>
    <row r="142" spans="1:4" x14ac:dyDescent="0.25">
      <c r="A142" s="132"/>
      <c r="B142" s="132"/>
      <c r="C142" s="132"/>
      <c r="D142" s="132"/>
    </row>
    <row r="143" spans="1:4" x14ac:dyDescent="0.25">
      <c r="A143" s="132"/>
      <c r="B143" s="132"/>
      <c r="C143" s="132"/>
      <c r="D143" s="132"/>
    </row>
    <row r="144" spans="1:4" x14ac:dyDescent="0.25">
      <c r="A144" s="132"/>
      <c r="B144" s="132"/>
      <c r="C144" s="132"/>
      <c r="D144" s="132"/>
    </row>
    <row r="145" spans="1:4" x14ac:dyDescent="0.25">
      <c r="A145" s="132"/>
      <c r="B145" s="132"/>
      <c r="C145" s="132"/>
      <c r="D145" s="132"/>
    </row>
    <row r="146" spans="1:4" x14ac:dyDescent="0.25">
      <c r="A146" s="132"/>
      <c r="B146" s="132"/>
      <c r="C146" s="132"/>
      <c r="D146" s="132"/>
    </row>
    <row r="147" spans="1:4" x14ac:dyDescent="0.25">
      <c r="A147" s="132"/>
      <c r="B147" s="132"/>
      <c r="C147" s="132"/>
      <c r="D147" s="132"/>
    </row>
    <row r="148" spans="1:4" x14ac:dyDescent="0.25">
      <c r="A148" s="132"/>
      <c r="B148" s="132"/>
      <c r="C148" s="132"/>
      <c r="D148" s="132"/>
    </row>
    <row r="149" spans="1:4" x14ac:dyDescent="0.25">
      <c r="A149" s="132"/>
      <c r="B149" s="132"/>
      <c r="C149" s="132"/>
      <c r="D149" s="132"/>
    </row>
    <row r="150" spans="1:4" x14ac:dyDescent="0.25">
      <c r="A150" s="132"/>
      <c r="B150" s="132"/>
      <c r="C150" s="132"/>
      <c r="D150" s="132"/>
    </row>
    <row r="151" spans="1:4" x14ac:dyDescent="0.25">
      <c r="A151" s="132"/>
      <c r="B151" s="132"/>
      <c r="C151" s="132"/>
      <c r="D151" s="132"/>
    </row>
    <row r="152" spans="1:4" x14ac:dyDescent="0.25">
      <c r="A152" s="132"/>
      <c r="B152" s="132"/>
      <c r="C152" s="132"/>
      <c r="D152" s="132"/>
    </row>
    <row r="153" spans="1:4" x14ac:dyDescent="0.25">
      <c r="A153" s="132"/>
      <c r="B153" s="132"/>
      <c r="C153" s="132"/>
      <c r="D153" s="132"/>
    </row>
    <row r="154" spans="1:4" x14ac:dyDescent="0.25">
      <c r="A154" s="132"/>
      <c r="B154" s="132"/>
      <c r="C154" s="132"/>
      <c r="D154" s="132"/>
    </row>
    <row r="155" spans="1:4" x14ac:dyDescent="0.25">
      <c r="A155" s="132"/>
      <c r="B155" s="132"/>
      <c r="C155" s="132"/>
      <c r="D155" s="132"/>
    </row>
    <row r="156" spans="1:4" x14ac:dyDescent="0.25">
      <c r="A156" s="132"/>
      <c r="B156" s="132"/>
      <c r="C156" s="132"/>
      <c r="D156" s="132"/>
    </row>
    <row r="157" spans="1:4" x14ac:dyDescent="0.25">
      <c r="A157" s="132"/>
      <c r="B157" s="132"/>
      <c r="C157" s="132"/>
      <c r="D157" s="132"/>
    </row>
    <row r="158" spans="1:4" x14ac:dyDescent="0.25">
      <c r="A158" s="132"/>
      <c r="B158" s="132"/>
      <c r="C158" s="132"/>
      <c r="D158" s="132"/>
    </row>
    <row r="159" spans="1:4" x14ac:dyDescent="0.25">
      <c r="A159" s="132"/>
      <c r="B159" s="132"/>
      <c r="C159" s="132"/>
      <c r="D159" s="132"/>
    </row>
    <row r="160" spans="1:4" x14ac:dyDescent="0.25">
      <c r="A160" s="132"/>
      <c r="B160" s="132"/>
      <c r="C160" s="132"/>
      <c r="D160" s="132"/>
    </row>
    <row r="161" spans="1:4" x14ac:dyDescent="0.25">
      <c r="A161" s="132"/>
      <c r="B161" s="132"/>
      <c r="C161" s="132"/>
      <c r="D161" s="132"/>
    </row>
    <row r="162" spans="1:4" x14ac:dyDescent="0.25">
      <c r="A162" s="132"/>
      <c r="B162" s="132"/>
      <c r="C162" s="132"/>
      <c r="D162" s="132"/>
    </row>
    <row r="163" spans="1:4" x14ac:dyDescent="0.25">
      <c r="A163" s="132"/>
      <c r="B163" s="132"/>
      <c r="C163" s="132"/>
      <c r="D163" s="132"/>
    </row>
    <row r="164" spans="1:4" x14ac:dyDescent="0.25">
      <c r="A164" s="132"/>
      <c r="B164" s="132"/>
      <c r="C164" s="132"/>
      <c r="D164" s="132"/>
    </row>
    <row r="165" spans="1:4" x14ac:dyDescent="0.25">
      <c r="A165" s="132"/>
      <c r="B165" s="132"/>
      <c r="C165" s="132"/>
      <c r="D165" s="132"/>
    </row>
    <row r="166" spans="1:4" x14ac:dyDescent="0.25">
      <c r="A166" s="132"/>
      <c r="B166" s="132"/>
      <c r="C166" s="132"/>
      <c r="D166" s="132"/>
    </row>
    <row r="167" spans="1:4" x14ac:dyDescent="0.25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4.25" x14ac:dyDescent="0.2"/>
  <cols>
    <col min="1" max="1" width="12.125" customWidth="1"/>
    <col min="2" max="2" width="10.25" customWidth="1"/>
    <col min="4" max="4" width="8.25" customWidth="1"/>
    <col min="5" max="5" width="6.25" style="38" customWidth="1"/>
    <col min="6" max="6" width="14.625" customWidth="1"/>
    <col min="7" max="7" width="10.5" customWidth="1"/>
    <col min="8" max="8" width="8.5" customWidth="1"/>
    <col min="9" max="9" width="4.125" customWidth="1"/>
    <col min="10" max="10" width="13.25" style="28" customWidth="1"/>
    <col min="11" max="11" width="9.625" style="28" customWidth="1"/>
    <col min="12" max="12" width="13" style="28" customWidth="1"/>
    <col min="13" max="14" width="9" style="28"/>
  </cols>
  <sheetData>
    <row r="1" spans="1:16" ht="25.5" customHeight="1" x14ac:dyDescent="0.2">
      <c r="A1" s="649" t="s">
        <v>50</v>
      </c>
      <c r="B1" s="649"/>
      <c r="C1" s="649"/>
      <c r="D1" s="649"/>
      <c r="E1" s="649"/>
      <c r="F1" s="649"/>
      <c r="G1" s="649"/>
      <c r="H1" s="649"/>
      <c r="I1" s="2"/>
      <c r="J1" s="27"/>
      <c r="K1" s="27"/>
      <c r="L1" s="27"/>
      <c r="M1" s="27"/>
    </row>
    <row r="2" spans="1:16" ht="25.5" customHeight="1" x14ac:dyDescent="0.35">
      <c r="A2" s="646" t="str">
        <f>DATA!B6</f>
        <v>ประถมศึกษาปีที่ ๖/๓</v>
      </c>
      <c r="B2" s="646"/>
      <c r="C2" s="646"/>
      <c r="D2" s="646"/>
      <c r="E2" s="646"/>
      <c r="F2" s="646"/>
      <c r="G2" s="646"/>
      <c r="H2" s="646"/>
      <c r="I2" s="29"/>
      <c r="J2" s="27"/>
      <c r="K2" s="27"/>
      <c r="L2" s="27"/>
      <c r="M2" s="27"/>
    </row>
    <row r="3" spans="1:16" ht="25.5" customHeight="1" x14ac:dyDescent="0.35">
      <c r="A3" s="646" t="str">
        <f>DATA!B8&amp;"  วิชา"&amp;DATA!B9&amp;"   ครูผู้สอน"&amp;DATA!B10</f>
        <v>รหัสวิชา พ16101  วิชาสุขศึกษาและพลศึกษา   ครูผู้สอนนายวิวัฒน์ โคตรชมภู</v>
      </c>
      <c r="B3" s="646"/>
      <c r="C3" s="646"/>
      <c r="D3" s="646"/>
      <c r="E3" s="646"/>
      <c r="F3" s="646"/>
      <c r="G3" s="646"/>
      <c r="H3" s="646"/>
      <c r="I3" s="29"/>
      <c r="J3" s="27"/>
      <c r="K3" s="27"/>
      <c r="L3" s="27"/>
      <c r="M3" s="27"/>
    </row>
    <row r="4" spans="1:16" ht="39.75" customHeight="1" thickBot="1" x14ac:dyDescent="0.4">
      <c r="A4" s="650" t="s">
        <v>113</v>
      </c>
      <c r="B4" s="650"/>
      <c r="C4" s="650"/>
      <c r="D4" s="650"/>
      <c r="E4" s="650"/>
      <c r="F4" s="650"/>
      <c r="G4" s="650"/>
      <c r="H4" s="650"/>
      <c r="I4" s="29"/>
      <c r="J4" s="27"/>
      <c r="K4" s="27"/>
      <c r="L4" s="27"/>
      <c r="M4" s="27"/>
    </row>
    <row r="5" spans="1:16" ht="24" thickBot="1" x14ac:dyDescent="0.25">
      <c r="A5" s="651" t="s">
        <v>74</v>
      </c>
      <c r="B5" s="652"/>
      <c r="C5" s="652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 x14ac:dyDescent="0.45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 x14ac:dyDescent="0.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 x14ac:dyDescent="0.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 x14ac:dyDescent="0.55000000000000004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 x14ac:dyDescent="0.55000000000000004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 x14ac:dyDescent="0.55000000000000004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 x14ac:dyDescent="0.55000000000000004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 x14ac:dyDescent="0.55000000000000004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 x14ac:dyDescent="0.55000000000000004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 x14ac:dyDescent="0.55000000000000004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 x14ac:dyDescent="0.25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 x14ac:dyDescent="0.25">
      <c r="A17" s="653" t="s">
        <v>99</v>
      </c>
      <c r="B17" s="654"/>
      <c r="C17" s="654"/>
      <c r="D17" s="655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 x14ac:dyDescent="0.2">
      <c r="A18" s="637" t="s">
        <v>95</v>
      </c>
      <c r="B18" s="638"/>
      <c r="C18" s="639"/>
      <c r="D18" s="64">
        <v>97.560975609756099</v>
      </c>
    </row>
    <row r="19" spans="1:13" ht="23.25" x14ac:dyDescent="0.2">
      <c r="A19" s="637" t="s">
        <v>98</v>
      </c>
      <c r="B19" s="638"/>
      <c r="C19" s="639"/>
      <c r="D19" s="64">
        <v>2.4390243902439011</v>
      </c>
      <c r="F19" s="647" t="s">
        <v>100</v>
      </c>
      <c r="G19" s="648"/>
      <c r="H19" s="62">
        <f>COUNTA(ปพ.5!D6:D55)</f>
        <v>35</v>
      </c>
      <c r="I19" s="52" t="s">
        <v>103</v>
      </c>
    </row>
    <row r="20" spans="1:13" ht="23.25" x14ac:dyDescent="0.5">
      <c r="A20" s="637" t="s">
        <v>96</v>
      </c>
      <c r="B20" s="638"/>
      <c r="C20" s="639"/>
      <c r="D20" s="65">
        <v>67.378048780487802</v>
      </c>
      <c r="F20" s="640" t="s">
        <v>101</v>
      </c>
      <c r="G20" s="641"/>
      <c r="H20" s="324">
        <v>0</v>
      </c>
      <c r="I20" s="52" t="s">
        <v>103</v>
      </c>
    </row>
    <row r="21" spans="1:13" ht="24" thickBot="1" x14ac:dyDescent="0.55000000000000004">
      <c r="A21" s="642" t="s">
        <v>97</v>
      </c>
      <c r="B21" s="643"/>
      <c r="C21" s="643"/>
      <c r="D21" s="66">
        <v>2.6951219512195101</v>
      </c>
      <c r="F21" s="644" t="s">
        <v>102</v>
      </c>
      <c r="G21" s="645"/>
      <c r="H21" s="63">
        <f>H19-H20</f>
        <v>35</v>
      </c>
      <c r="I21" s="53" t="s">
        <v>103</v>
      </c>
    </row>
    <row r="22" spans="1:13" ht="23.25" x14ac:dyDescent="0.5">
      <c r="A22" s="34"/>
      <c r="B22" s="34"/>
      <c r="C22" s="34"/>
      <c r="D22" s="34"/>
    </row>
    <row r="23" spans="1:13" ht="23.25" x14ac:dyDescent="0.5">
      <c r="A23" s="34"/>
      <c r="B23" s="34"/>
      <c r="C23" s="34"/>
      <c r="D23" s="34"/>
    </row>
    <row r="24" spans="1:13" ht="23.25" x14ac:dyDescent="0.5">
      <c r="A24" s="34"/>
      <c r="B24" s="34"/>
      <c r="C24" s="34"/>
      <c r="D24" s="34"/>
    </row>
    <row r="25" spans="1:13" ht="23.25" x14ac:dyDescent="0.5">
      <c r="A25" s="34"/>
      <c r="B25" s="34"/>
      <c r="C25" s="34"/>
      <c r="D25" s="34"/>
    </row>
    <row r="26" spans="1:13" ht="23.25" x14ac:dyDescent="0.5">
      <c r="A26" s="34"/>
      <c r="B26" s="34"/>
      <c r="C26" s="34"/>
      <c r="D26" s="34"/>
    </row>
    <row r="27" spans="1:13" ht="23.25" x14ac:dyDescent="0.5">
      <c r="A27" s="34"/>
      <c r="B27" s="34"/>
      <c r="C27" s="34"/>
      <c r="D27" s="34"/>
    </row>
    <row r="28" spans="1:13" ht="23.25" x14ac:dyDescent="0.5">
      <c r="A28" s="34"/>
      <c r="B28" s="34"/>
      <c r="C28" s="34"/>
      <c r="D28" s="34"/>
    </row>
    <row r="33" spans="1:10" x14ac:dyDescent="0.2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RowHeight="30.75" x14ac:dyDescent="0.45"/>
  <cols>
    <col min="1" max="2" width="9" style="145"/>
    <col min="3" max="3" width="4.125" style="145" customWidth="1"/>
    <col min="4" max="16384" width="9" style="145"/>
  </cols>
  <sheetData>
    <row r="2" spans="2:13" x14ac:dyDescent="0.45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 x14ac:dyDescent="0.4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x14ac:dyDescent="0.45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 x14ac:dyDescent="0.45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 x14ac:dyDescent="0.45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 x14ac:dyDescent="0.45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 x14ac:dyDescent="0.45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 x14ac:dyDescent="0.45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2020-08-20T08:03:37Z</dcterms:modified>
</cp:coreProperties>
</file>