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5-2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<sst xmlns="http://schemas.openxmlformats.org/spreadsheetml/2006/main" count="863" uniqueCount="461">
  <si>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</si>
  <si>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</si>
  <si>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</si>
  <si>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</si>
  <si>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</si>
  <si>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</si>
  <si>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</si>
  <si>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</si>
  <si>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</si>
  <si>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</si>
  <si>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</si>
  <si>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</si>
  <si>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</si>
  <si>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</si>
  <si>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</si>
  <si>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</si>
  <si>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</si>
  <si>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</si>
  <si>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</si>
  <si>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</si>
  <si>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</si>
  <si>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</si>
  <si>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</si>
  <si>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</si>
  <si>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</si>
  <si>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</si>
  <si>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</si>
  <si>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</si>
  <si>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</si>
  <si>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</si>
  <si>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</si>
  <si>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</si>
  <si>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</si>
  <si>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</si>
  <si>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</si>
  <si>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</si>
  <si>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</si>
  <si>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</si>
  <si>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</si>
  <si>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</si>
  <si>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</si>
  <si>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</si>
  <si>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</si>
  <si>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</si>
  <si>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</si>
  <si>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</si>
  <si>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</si>
  <si>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</si>
  <si>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</si>
  <si>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</si>
  <si>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</si>
  <si>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</si>
  <si>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</si>
  <si>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</si>
  <si>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</si>
  <si>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</si>
  <si>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</si>
  <si>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</si>
  <si>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</si>
  <si>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</si>
  <si>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</si>
  <si>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</si>
  <si>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</si>
  <si>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</si>
  <si>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</si>
  <si>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</si>
  <si>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</si>
  <si>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</si>
  <si>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</si>
  <si>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</si>
  <si>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</si>
  <si>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</si>
  <si>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</si>
  <si>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</si>
  <si>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</si>
  <si>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</si>
  <si>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</si>
  <si>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</si>
  <si>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</si>
  <si>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</si>
  <si>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</si>
  <si>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</si>
  <si>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</si>
  <si>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</si>
  <si>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</si>
  <si>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</si>
  <si>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</si>
  <si>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</si>
  <si>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</si>
  <si>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</si>
  <si>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</si>
  <si>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</si>
  <si>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</si>
  <si>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</si>
  <si>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</si>
  <si>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</si>
  <si>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</si>
  <si>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</si>
  <si>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</si>
  <si>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</si>
  <si>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</si>
  <si>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</si>
  <si>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</si>
  <si>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</si>
  <si>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</si>
  <si>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</si>
  <si>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</si>
  <si>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</si>
  <si>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</si>
  <si>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</si>
  <si>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</si>
  <si>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</si>
  <si>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</si>
  <si>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</si>
  <si>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</si>
  <si>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</si>
  <si>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</si>
  <si>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</si>
  <si>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</si>
  <si>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</si>
  <si>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</si>
  <si>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</si>
  <si>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</si>
  <si>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</si>
  <si>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</si>
  <si>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</si>
  <si>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</si>
  <si>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</si>
  <si>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</si>
  <si>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</si>
  <si>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</si>
  <si>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</si>
  <si>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</si>
  <si>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</si>
  <si>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</si>
  <si>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</si>
  <si>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</si>
  <si>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</si>
  <si>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</si>
  <si>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</si>
  <si>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</si>
  <si>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</si>
  <si>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</si>
  <si>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</si>
  <si>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</si>
  <si>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</si>
  <si>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</si>
  <si>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</si>
  <si>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</si>
  <si>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</si>
  <si>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</si>
  <si>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</si>
  <si>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</si>
  <si>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</si>
  <si>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</si>
  <si>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</si>
  <si>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</si>
  <si>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</si>
  <si>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</si>
  <si>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</si>
  <si>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</si>
  <si>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</si>
  <si>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</si>
  <si>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</si>
  <si>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</si>
  <si>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</si>
  <si>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</si>
  <si>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</si>
  <si>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</si>
  <si>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</si>
  <si>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</si>
  <si>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</si>
  <si>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</si>
  <si>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</si>
  <si>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</si>
  <si>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</si>
  <si>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</si>
  <si>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</si>
  <si>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</si>
  <si>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</si>
  <si>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</si>
  <si>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</si>
  <si>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</si>
  <si>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</si>
  <si>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</si>
  <si>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</si>
  <si>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</si>
  <si>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</si>
  <si>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</si>
  <si>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</si>
  <si>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</si>
  <si>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</si>
  <si>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</si>
  <si>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</si>
  <si>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</si>
  <si>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</si>
  <si>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</si>
  <si>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</si>
  <si>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</si>
  <si>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</si>
  <si>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</si>
  <si>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</si>
  <si>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</si>
  <si>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</si>
  <si>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</si>
  <si>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</si>
  <si>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</si>
  <si>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</si>
  <si>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</si>
  <si>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</si>
  <si>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</si>
  <si>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</si>
  <si>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</si>
  <si>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</si>
  <si>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</si>
  <si>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</si>
  <si>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</si>
  <si>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</si>
  <si>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</si>
  <si>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</si>
  <si>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</si>
  <si>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</si>
  <si>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</si>
  <si>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</si>
  <si>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</si>
  <si>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</si>
  <si>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</si>
  <si>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</si>
  <si>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</si>
  <si>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</si>
  <si>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</si>
  <si>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</si>
  <si>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</si>
  <si>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</si>
  <si>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</si>
  <si>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</si>
  <si>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</si>
  <si>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</si>
  <si>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</si>
  <si>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</si>
  <si>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</si>
  <si>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</si>
  <si>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</si>
  <si>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</si>
  <si>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</si>
  <si>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</si>
  <si>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</si>
  <si>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</si>
  <si>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</si>
  <si>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</si>
  <si>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</si>
  <si>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</si>
  <si>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</si>
  <si>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</si>
  <si>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</si>
  <si>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</si>
  <si>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</si>
  <si>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</si>
  <si>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</si>
  <si>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</si>
  <si>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</si>
  <si>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</si>
  <si>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</si>
  <si>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</si>
  <si>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</si>
  <si>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</si>
  <si>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</si>
  <si>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</si>
  <si>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</si>
  <si>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</si>
  <si>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</si>
  <si>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</si>
  <si>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</si>
  <si>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</si>
  <si>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</si>
  <si>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</si>
  <si>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</si>
  <si>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</si>
  <si>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</si>
  <si>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</si>
  <si>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</si>
  <si>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</si>
  <si>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</si>
  <si>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</si>
  <si>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</si>
  <si>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</si>
  <si>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</si>
  <si>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</si>
  <si>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</si>
  <si>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</si>
  <si>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</si>
  <si>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</si>
  <si>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</si>
  <si>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</si>
  <si>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</si>
  <si>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</si>
  <si>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</si>
  <si>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</si>
  <si>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</si>
  <si>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</si>
  <si>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</si>
  <si>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</si>
  <si>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</si>
  <si>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</si>
  <si>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</si>
  <si>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</si>
  <si>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</si>
  <si>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</si>
  <si>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</si>
  <si>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</si>
  <si>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</si>
  <si>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</si>
  <si>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</si>
  <si>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</si>
  <si>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</si>
  <si>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</si>
  <si>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</si>
  <si>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</si>
  <si>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</si>
  <si>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</si>
  <si>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</si>
  <si>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</si>
  <si>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</si>
  <si>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</si>
  <si>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</si>
  <si>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</si>
  <si>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</si>
  <si>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</si>
  <si>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</si>
  <si>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</si>
  <si>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</si>
  <si>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</si>
  <si>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</si>
  <si>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</si>
  <si>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</si>
  <si>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</si>
  <si>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</si>
  <si>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</si>
  <si>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</si>
  <si>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</si>
  <si>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</si>
  <si>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</si>
  <si>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</si>
  <si>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</si>
  <si>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</si>
  <si>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</si>
  <si>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</si>
  <si>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</si>
  <si>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</si>
  <si>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</si>
  <si>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</si>
  <si>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</si>
  <si>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</si>
  <si>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</si>
  <si>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</si>
  <si>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</si>
  <si>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</si>
  <si>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นางกนกวรรณ สาทิพย์จันทร์</t>
  </si>
  <si>
    <t>เด็กชาย ธนวัฒน์  เกตุภูงา</t>
  </si>
  <si>
    <t>เด็กชาย กฤษฎา  พุทธา</t>
  </si>
  <si>
    <t>เด็กหญิง กวินธิดา  ทับทอง</t>
  </si>
  <si>
    <t>เด็กชาย พสุธร  สมศรี</t>
  </si>
  <si>
    <t>เด็กหญิง สุกานดา  แสงสุวรรณ์</t>
  </si>
  <si>
    <t>เด็กหญิง บุญชรัศมิ์  ภู่ประดิษฐ์</t>
  </si>
  <si>
    <t>เด็กชาย ธนาดล  รัตนฤศงค์</t>
  </si>
  <si>
    <t>เด็กหญิง ปาณิสรา  พิมพ์ขาว</t>
  </si>
  <si>
    <t>เด็กหญิง จิตรานุช  สุขศรี</t>
  </si>
  <si>
    <t>เด็กชาย ณัฐวุฒิ  อินทะกะ</t>
  </si>
  <si>
    <t>เด็กชาย นนท์นที  เจ็งเจริญ</t>
  </si>
  <si>
    <t>เด็กหญิง ชนิสรา  จรฤทธิ์</t>
  </si>
  <si>
    <t>เด็กหญิง ประภาสิริ  อยู่เย็น</t>
  </si>
  <si>
    <t>เด็กหญิง นฤมล  ต๊ะศิริ</t>
  </si>
  <si>
    <t>เด็กหญิง ณิชกานต์  ใจเร็ว</t>
  </si>
  <si>
    <t>เด็กชาย ฐิติพงศ์  นุ่มมีศรี</t>
  </si>
  <si>
    <t>เด็กหญิง วรัญญา  ผกาแก้ว</t>
  </si>
  <si>
    <t>เด็กหญิง ดวงพรมณี  กลิ่นกุหลาบ</t>
  </si>
  <si>
    <t>เด็กหญิง วิลวรรณ  ทาระพันธ์</t>
  </si>
  <si>
    <t>เด็กหญิง เยาวลักษณ์  คงงาม</t>
  </si>
  <si>
    <t>เด็กชาย จิรายุ  สุจริต</t>
  </si>
  <si>
    <t>เด็กชาย กฤษดา  บุญตา</t>
  </si>
  <si>
    <t>เด็กหญิง อภัสรา  ศรีมารินทร์</t>
  </si>
  <si>
    <t>เด็กหญิง ศิรัญญา  มาวัน</t>
  </si>
  <si>
    <t>เด็กชาย วีระศักดิ์  สีสด</t>
  </si>
  <si>
    <t>เด็กชาย จิรทีปต์  จุ้ยดอนกลอย</t>
  </si>
  <si>
    <t>เด็กชาย ยศภัทร  เกิดเพชร</t>
  </si>
  <si>
    <t>เด็กหญิง พัชรีวรรณ  ทรงประโคน</t>
  </si>
  <si>
    <t>เด็กชาย ชาญณรงค์  ราชาเดช</t>
  </si>
  <si>
    <t>เด็กหญิง กานต์ชนิดา  น้อยกันสี</t>
  </si>
  <si>
    <t>เด็กชาย ฮีโร่ฟูมิ  ทากาฮาชิ</t>
  </si>
  <si>
    <t>เด็กชาย ณรงค์ชัย  วงศ์แสนสี</t>
  </si>
  <si>
    <t>เด็กหญิง ณัฐชยา  เจริญพร</t>
  </si>
  <si>
    <t>เด็กชาย ธาดาพงษ์  เพ็งแจ่ม</t>
  </si>
  <si>
    <t>1479900890129</t>
  </si>
  <si>
    <t>1359200091666</t>
  </si>
  <si>
    <t>1103400181355</t>
  </si>
  <si>
    <t>1103400170752</t>
  </si>
  <si>
    <t>1100704150741</t>
  </si>
  <si>
    <t>1103400171112</t>
  </si>
  <si>
    <t>1849300131681</t>
  </si>
  <si>
    <t>1104400062209</t>
  </si>
  <si>
    <t>1103200193686</t>
  </si>
  <si>
    <t>1660101145546</t>
  </si>
  <si>
    <t>1100704144414</t>
  </si>
  <si>
    <t>1103200198815</t>
  </si>
  <si>
    <t>1100704127854</t>
  </si>
  <si>
    <t>1100704135938</t>
  </si>
  <si>
    <t>1103200186213</t>
  </si>
  <si>
    <t>1100704137639</t>
  </si>
  <si>
    <t>1200901578696</t>
  </si>
  <si>
    <t>1103200181751</t>
  </si>
  <si>
    <t>1104301206946</t>
  </si>
  <si>
    <t>1103200203061</t>
  </si>
  <si>
    <t>1103200198611</t>
  </si>
  <si>
    <t>1101700471675</t>
  </si>
  <si>
    <t>1319901266462</t>
  </si>
  <si>
    <t>1338100000790</t>
  </si>
  <si>
    <t>1103400171015</t>
  </si>
  <si>
    <t>1101000270189</t>
  </si>
  <si>
    <t>1100704196309</t>
  </si>
  <si>
    <t>1939300024094</t>
  </si>
  <si>
    <t>1103200180584</t>
  </si>
  <si>
    <t>1103101086091</t>
  </si>
  <si>
    <t>1430301468774</t>
  </si>
  <si>
    <t>1549900805236</t>
  </si>
  <si>
    <t>1100704156706</t>
  </si>
  <si>
    <t>1100704198328</t>
  </si>
  <si>
    <t>6456</t>
  </si>
  <si>
    <t>6459</t>
  </si>
  <si>
    <t>6475</t>
  </si>
  <si>
    <t>6488</t>
  </si>
  <si>
    <t>6499</t>
  </si>
  <si>
    <t>6502</t>
  </si>
  <si>
    <t>6516</t>
  </si>
  <si>
    <t>6524</t>
  </si>
  <si>
    <t>6531</t>
  </si>
  <si>
    <t>6541</t>
  </si>
  <si>
    <t>6546</t>
  </si>
  <si>
    <t>6548</t>
  </si>
  <si>
    <t>6550</t>
  </si>
  <si>
    <t>6554</t>
  </si>
  <si>
    <t>6560</t>
  </si>
  <si>
    <t>6571</t>
  </si>
  <si>
    <t>6582</t>
  </si>
  <si>
    <t>6583</t>
  </si>
  <si>
    <t>6584</t>
  </si>
  <si>
    <t>6590</t>
  </si>
  <si>
    <t>6652</t>
  </si>
  <si>
    <t>6654</t>
  </si>
  <si>
    <t>6657</t>
  </si>
  <si>
    <t>6661</t>
  </si>
  <si>
    <t>6813</t>
  </si>
  <si>
    <t>6871</t>
  </si>
  <si>
    <t>7024</t>
  </si>
  <si>
    <t>7025</t>
  </si>
  <si>
    <t>7429</t>
  </si>
  <si>
    <t>7430</t>
  </si>
  <si>
    <t>7649</t>
  </si>
  <si>
    <t>7800</t>
  </si>
  <si>
    <t>7801</t>
  </si>
  <si>
    <t>7802</t>
  </si>
  <si>
    <t>นายชิษณุชา ชื่นจิต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</si>
</sst>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62538656"/>
        <c:axId val="-262538112"/>
      </c:lineChart>
      <c:catAx>
        <c:axId val="-26253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62538112"/>
        <c:crosses val="autoZero"/>
        <c:auto val="1"/>
        <c:lblAlgn val="ctr"/>
        <c:lblOffset val="100"/>
        <c:noMultiLvlLbl val="0"/>
      </c:catAx>
      <c:valAx>
        <c:axId val="-262538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62538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B8" sqref="B8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275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285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329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286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460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356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357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70</v>
      </c>
      <c r="D17" s="412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6" t="s">
        <v>47</v>
      </c>
      <c r="O3" s="436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38" t="str">
        <f>DATA!B3</f>
        <v>โรงเรียนมูลนิธิวัดปากบ่อ  เขตสวนหลวง  กรุงเทพมหานคร</v>
      </c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T9" s="435" t="s">
        <v>223</v>
      </c>
      <c r="U9" s="435"/>
      <c r="V9" s="435"/>
      <c r="W9" s="435"/>
      <c r="X9" s="435"/>
    </row>
    <row r="10" spans="1:24" ht="29.25" customHeight="1" x14ac:dyDescent="0.2">
      <c r="A10" s="438" t="str">
        <f>DATA!B4</f>
        <v>สำนักงานเขตพื้นที่การศึกษาประถมศึกษา กรุงเทพมหานคร</v>
      </c>
      <c r="B10" s="438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</row>
    <row r="11" spans="1:24" ht="22.5" customHeight="1" x14ac:dyDescent="0.2">
      <c r="A11" s="439" t="s">
        <v>65</v>
      </c>
      <c r="B11" s="439"/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</row>
    <row r="12" spans="1:24" ht="24.75" customHeight="1" x14ac:dyDescent="0.2">
      <c r="A12" s="439" t="str">
        <f>"กลุ่มสาระการเรียนรู้"&amp;DATA!B7</f>
        <v>กลุ่มสาระการเรียนรู้สังคมศึกษา ศาสนาและวัฒนธรรม</v>
      </c>
      <c r="B12" s="439"/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39"/>
    </row>
    <row r="13" spans="1:24" ht="20.25" customHeight="1" x14ac:dyDescent="0.2">
      <c r="A13" s="437" t="str">
        <f>DATA!B5</f>
        <v>ปีการศึกษา 2563</v>
      </c>
      <c r="B13" s="437"/>
      <c r="C13" s="437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37" t="str">
        <f>DATA!B6</f>
        <v>ประถมศึกษาปีที่ ๕/๒</v>
      </c>
      <c r="B15" s="437"/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7"/>
      <c r="N15" s="437"/>
      <c r="O15" s="437"/>
      <c r="P15" s="437"/>
    </row>
    <row r="16" spans="1:24" ht="21.75" customHeight="1" x14ac:dyDescent="0.2">
      <c r="A16" s="439" t="str">
        <f>DATA!B8&amp;"   วิชา"&amp;DATA!B9</f>
        <v>รหัสวิชา ส15102   วิชาประวัติศาสตร์</v>
      </c>
      <c r="B16" s="439"/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55" t="str">
        <f>DATA!B10</f>
        <v>นายชิษณุชา ชื่นจิต</v>
      </c>
      <c r="I18" s="455"/>
      <c r="J18" s="455"/>
      <c r="K18" s="455"/>
      <c r="L18" s="455"/>
      <c r="M18" s="455"/>
      <c r="N18" s="455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55" t="str">
        <f>DATA!B11</f>
        <v>-</v>
      </c>
      <c r="I19" s="455"/>
      <c r="J19" s="455"/>
      <c r="K19" s="455"/>
      <c r="L19" s="455"/>
      <c r="M19" s="455"/>
      <c r="N19" s="455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55" t="str">
        <f>DATA!B12</f>
        <v>นางกนกวรรณ สาทิพย์จันทร์</v>
      </c>
      <c r="I20" s="455"/>
      <c r="J20" s="455"/>
      <c r="K20" s="455"/>
      <c r="L20" s="455"/>
      <c r="M20" s="455"/>
      <c r="N20" s="455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55" t="str">
        <f>DATA!B13</f>
        <v>-</v>
      </c>
      <c r="I21" s="455"/>
      <c r="J21" s="455"/>
      <c r="K21" s="455"/>
      <c r="L21" s="455"/>
      <c r="M21" s="455"/>
      <c r="N21" s="455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40" t="s">
        <v>50</v>
      </c>
      <c r="B23" s="440"/>
      <c r="C23" s="440"/>
      <c r="D23" s="440"/>
      <c r="E23" s="441"/>
      <c r="F23" s="441"/>
      <c r="G23" s="441"/>
      <c r="H23" s="441"/>
      <c r="I23" s="441"/>
      <c r="J23" s="441"/>
      <c r="K23" s="441"/>
      <c r="L23" s="441"/>
      <c r="M23" s="440"/>
      <c r="N23" s="440"/>
      <c r="O23" s="440"/>
      <c r="P23" s="440"/>
    </row>
    <row r="24" spans="1:18" ht="19.5" customHeight="1" x14ac:dyDescent="0.2">
      <c r="A24" s="442" t="s">
        <v>51</v>
      </c>
      <c r="B24" s="443"/>
      <c r="C24" s="443"/>
      <c r="D24" s="444"/>
      <c r="E24" s="445" t="s">
        <v>52</v>
      </c>
      <c r="F24" s="446"/>
      <c r="G24" s="446"/>
      <c r="H24" s="446"/>
      <c r="I24" s="446"/>
      <c r="J24" s="446"/>
      <c r="K24" s="446"/>
      <c r="L24" s="447"/>
      <c r="M24" s="448" t="s">
        <v>114</v>
      </c>
      <c r="N24" s="448"/>
      <c r="O24" s="448"/>
      <c r="P24" s="449"/>
    </row>
    <row r="25" spans="1:18" ht="19.5" customHeight="1" x14ac:dyDescent="0.2">
      <c r="A25" s="452" t="s">
        <v>53</v>
      </c>
      <c r="B25" s="453"/>
      <c r="C25" s="453"/>
      <c r="D25" s="454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0"/>
      <c r="N25" s="450"/>
      <c r="O25" s="450"/>
      <c r="P25" s="451"/>
    </row>
    <row r="26" spans="1:18" ht="18" customHeight="1" thickBot="1" x14ac:dyDescent="0.25">
      <c r="A26" s="456">
        <f>SUM(E26:L26)</f>
        <v>0</v>
      </c>
      <c r="B26" s="457"/>
      <c r="C26" s="457"/>
      <c r="D26" s="45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8" t="e">
        <f>สรุปคะแนนA๔!G61</f>
        <v>#DIV/0!</v>
      </c>
      <c r="N26" s="458"/>
      <c r="O26" s="458"/>
      <c r="P26" s="459"/>
    </row>
    <row r="27" spans="1:18" ht="17.25" customHeight="1" thickBot="1" x14ac:dyDescent="0.25">
      <c r="A27" s="468" t="s">
        <v>79</v>
      </c>
      <c r="B27" s="469"/>
      <c r="C27" s="469"/>
      <c r="D27" s="47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60" t="s">
        <v>54</v>
      </c>
      <c r="D29" s="461"/>
      <c r="E29" s="461"/>
      <c r="F29" s="461"/>
      <c r="G29" s="461"/>
      <c r="H29" s="461"/>
      <c r="I29" s="462" t="s">
        <v>55</v>
      </c>
      <c r="J29" s="462"/>
      <c r="K29" s="462"/>
      <c r="L29" s="462"/>
      <c r="M29" s="462"/>
      <c r="N29" s="462"/>
      <c r="O29" s="197"/>
      <c r="P29" s="196"/>
    </row>
    <row r="30" spans="1:18" ht="19.5" customHeight="1" x14ac:dyDescent="0.35">
      <c r="A30" s="194"/>
      <c r="B30" s="194"/>
      <c r="C30" s="463" t="s">
        <v>56</v>
      </c>
      <c r="D30" s="464"/>
      <c r="E30" s="465" t="s">
        <v>57</v>
      </c>
      <c r="F30" s="464"/>
      <c r="G30" s="465" t="s">
        <v>58</v>
      </c>
      <c r="H30" s="466"/>
      <c r="I30" s="467" t="s">
        <v>56</v>
      </c>
      <c r="J30" s="467"/>
      <c r="K30" s="467" t="s">
        <v>57</v>
      </c>
      <c r="L30" s="467"/>
      <c r="M30" s="467" t="s">
        <v>58</v>
      </c>
      <c r="N30" s="467"/>
      <c r="O30" s="195"/>
      <c r="P30" s="194"/>
    </row>
    <row r="31" spans="1:18" ht="19.5" customHeight="1" thickBot="1" x14ac:dyDescent="0.3">
      <c r="A31" s="194"/>
      <c r="B31" s="194"/>
      <c r="C31" s="473">
        <f>COUNTIF(ปพ.5!AU6:AU55,"ดีเยี่ยม")</f>
        <v>0</v>
      </c>
      <c r="D31" s="474"/>
      <c r="E31" s="475">
        <f>COUNTIF(ปพ.5!AU6:AU55,"ดี")</f>
        <v>0</v>
      </c>
      <c r="F31" s="476"/>
      <c r="G31" s="475">
        <f>COUNTIF(ปพ.5!AU6:AU55,"ผ่าน")</f>
        <v>0</v>
      </c>
      <c r="H31" s="477"/>
      <c r="I31" s="475">
        <f>COUNTIF(ปพ.5!BI6:BI55,"ดีเยี่ยม")</f>
        <v>0</v>
      </c>
      <c r="J31" s="476"/>
      <c r="K31" s="475">
        <f>COUNTIF(ปพ.5!BI6:BI55,"ดี")</f>
        <v>0</v>
      </c>
      <c r="L31" s="476"/>
      <c r="M31" s="475">
        <f>COUNTIF(ปพ.5!BI6:BI55,"ผ่าน")</f>
        <v>0</v>
      </c>
      <c r="N31" s="476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72" t="str">
        <f>DATA!B14</f>
        <v>(นายเทวา  สาระสี)</v>
      </c>
      <c r="F41" s="472"/>
      <c r="G41" s="472"/>
      <c r="H41" s="472"/>
      <c r="I41" s="472"/>
      <c r="J41" s="472"/>
      <c r="K41" s="472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80" t="s">
        <v>87</v>
      </c>
      <c r="E43" s="479"/>
      <c r="F43" s="205"/>
      <c r="G43" s="206"/>
      <c r="H43" s="204"/>
      <c r="I43" s="204"/>
      <c r="J43" s="478" t="s">
        <v>86</v>
      </c>
      <c r="K43" s="479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72" t="str">
        <f>DATA!B15</f>
        <v>(นายประเสริฐ  นาคพิมพ์)</v>
      </c>
      <c r="F46" s="472"/>
      <c r="G46" s="472"/>
      <c r="H46" s="472"/>
      <c r="I46" s="472"/>
      <c r="J46" s="472"/>
      <c r="K46" s="472"/>
      <c r="L46" s="472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72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2"/>
      <c r="F47" s="472"/>
      <c r="G47" s="472"/>
      <c r="H47" s="472"/>
      <c r="I47" s="472"/>
      <c r="J47" s="472"/>
      <c r="K47" s="472"/>
      <c r="L47" s="472"/>
      <c r="M47" s="472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71" t="str">
        <f>DATA!B16</f>
        <v>29  มีนาคม  ๒๕๖4</v>
      </c>
      <c r="H48" s="471"/>
      <c r="I48" s="471"/>
      <c r="J48" s="471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71" t="s">
        <v>166</v>
      </c>
      <c r="G49" s="471"/>
      <c r="H49" s="471"/>
      <c r="I49" s="471"/>
      <c r="J49" s="471"/>
      <c r="K49" s="471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41" sqref="D41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547" t="str">
        <f>DATA!B6</f>
        <v>ประถมศึกษาปีที่ ๕/๒</v>
      </c>
      <c r="B1" s="547"/>
      <c r="C1" s="547" t="str">
        <f>DATA!B3</f>
        <v>โรงเรียนมูลนิธิวัดปากบ่อ  เขตสวนหลวง  กรุงเทพมหานคร</v>
      </c>
      <c r="D1" s="547"/>
      <c r="E1" s="548" t="s">
        <v>129</v>
      </c>
      <c r="F1" s="541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3"/>
      <c r="AL1" s="565" t="s">
        <v>6</v>
      </c>
      <c r="AM1" s="510" t="s">
        <v>7</v>
      </c>
      <c r="AN1" s="533" t="s">
        <v>0</v>
      </c>
      <c r="AO1" s="534"/>
      <c r="AP1" s="534"/>
      <c r="AQ1" s="534"/>
      <c r="AR1" s="534"/>
      <c r="AS1" s="534"/>
      <c r="AT1" s="534"/>
      <c r="AU1" s="535"/>
      <c r="AV1" s="533" t="s">
        <v>1</v>
      </c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  <c r="BH1" s="534"/>
      <c r="BI1" s="535"/>
      <c r="BJ1" s="521" t="str">
        <f>DATA!B8&amp;"  "&amp;"วิชา"&amp;DATA!B9</f>
        <v>รหัสวิชา ส15102  วิชาประวัติศาสตร์</v>
      </c>
      <c r="BK1" s="522"/>
      <c r="BL1" s="522"/>
      <c r="BM1" s="523"/>
      <c r="BN1" s="513" t="str">
        <f>BJ1</f>
        <v>รหัสวิชา ส15102  วิชาประวัติศาสตร์</v>
      </c>
      <c r="BO1" s="514"/>
      <c r="BP1" s="514"/>
      <c r="BQ1" s="515"/>
      <c r="BU1" s="80"/>
    </row>
    <row r="2" spans="1:103" ht="18.75" customHeight="1" x14ac:dyDescent="0.2">
      <c r="A2" s="544"/>
      <c r="B2" s="551" t="s">
        <v>3</v>
      </c>
      <c r="C2" s="551" t="s">
        <v>4</v>
      </c>
      <c r="D2" s="554" t="s">
        <v>5</v>
      </c>
      <c r="E2" s="549"/>
      <c r="F2" s="568" t="str">
        <f>BJ1</f>
        <v>รหัสวิชา ส15102  วิชาประวัติศาสตร์</v>
      </c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  <c r="AH2" s="569"/>
      <c r="AI2" s="569"/>
      <c r="AJ2" s="569"/>
      <c r="AK2" s="570"/>
      <c r="AL2" s="566"/>
      <c r="AM2" s="511"/>
      <c r="AN2" s="559" t="s">
        <v>2</v>
      </c>
      <c r="AO2" s="562"/>
      <c r="AP2" s="538"/>
      <c r="AQ2" s="538"/>
      <c r="AR2" s="538"/>
      <c r="AS2" s="538"/>
      <c r="AT2" s="487" t="s">
        <v>8</v>
      </c>
      <c r="AU2" s="509" t="s">
        <v>9</v>
      </c>
      <c r="AV2" s="497" t="s">
        <v>10</v>
      </c>
      <c r="AW2" s="498"/>
      <c r="AX2" s="498"/>
      <c r="AY2" s="498"/>
      <c r="AZ2" s="498"/>
      <c r="BA2" s="499"/>
      <c r="BB2" s="497" t="s">
        <v>11</v>
      </c>
      <c r="BC2" s="498"/>
      <c r="BD2" s="498"/>
      <c r="BE2" s="498"/>
      <c r="BF2" s="498"/>
      <c r="BG2" s="499"/>
      <c r="BH2" s="527" t="s">
        <v>12</v>
      </c>
      <c r="BI2" s="492" t="s">
        <v>9</v>
      </c>
      <c r="BJ2" s="500" t="s">
        <v>13</v>
      </c>
      <c r="BK2" s="495" t="s">
        <v>14</v>
      </c>
      <c r="BL2" s="500" t="s">
        <v>164</v>
      </c>
      <c r="BM2" s="503" t="s">
        <v>16</v>
      </c>
      <c r="BN2" s="518" t="s">
        <v>90</v>
      </c>
      <c r="BO2" s="524" t="s">
        <v>91</v>
      </c>
      <c r="BP2" s="530" t="s">
        <v>165</v>
      </c>
      <c r="BQ2" s="518" t="s">
        <v>17</v>
      </c>
      <c r="BU2" s="82"/>
    </row>
    <row r="3" spans="1:103" ht="24" customHeight="1" thickBot="1" x14ac:dyDescent="0.25">
      <c r="A3" s="545"/>
      <c r="B3" s="552"/>
      <c r="C3" s="552"/>
      <c r="D3" s="555"/>
      <c r="E3" s="549"/>
      <c r="F3" s="571" t="str">
        <f>A1</f>
        <v>ประถมศึกษาปีที่ ๕/๒</v>
      </c>
      <c r="G3" s="572"/>
      <c r="H3" s="572"/>
      <c r="I3" s="572"/>
      <c r="J3" s="572"/>
      <c r="K3" s="572"/>
      <c r="L3" s="572"/>
      <c r="M3" s="572"/>
      <c r="N3" s="572"/>
      <c r="O3" s="572"/>
      <c r="P3" s="507" t="str">
        <f>"ครูผู้สอน "&amp;DATA!B10</f>
        <v>ครูผู้สอน นายชิษณุชา ชื่นจิต</v>
      </c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507"/>
      <c r="AE3" s="507"/>
      <c r="AF3" s="507"/>
      <c r="AG3" s="507"/>
      <c r="AH3" s="507"/>
      <c r="AI3" s="507"/>
      <c r="AJ3" s="507"/>
      <c r="AK3" s="508"/>
      <c r="AL3" s="566"/>
      <c r="AM3" s="511"/>
      <c r="AN3" s="560"/>
      <c r="AO3" s="563"/>
      <c r="AP3" s="516"/>
      <c r="AQ3" s="516"/>
      <c r="AR3" s="516"/>
      <c r="AS3" s="516"/>
      <c r="AT3" s="488"/>
      <c r="AU3" s="481"/>
      <c r="AV3" s="539"/>
      <c r="AW3" s="490"/>
      <c r="AX3" s="490"/>
      <c r="AY3" s="483"/>
      <c r="AZ3" s="483"/>
      <c r="BA3" s="481" t="s">
        <v>8</v>
      </c>
      <c r="BB3" s="536"/>
      <c r="BC3" s="485"/>
      <c r="BD3" s="485"/>
      <c r="BE3" s="516"/>
      <c r="BF3" s="516"/>
      <c r="BG3" s="481" t="s">
        <v>8</v>
      </c>
      <c r="BH3" s="528"/>
      <c r="BI3" s="493"/>
      <c r="BJ3" s="501"/>
      <c r="BK3" s="496"/>
      <c r="BL3" s="501"/>
      <c r="BM3" s="504"/>
      <c r="BN3" s="519"/>
      <c r="BO3" s="525"/>
      <c r="BP3" s="531"/>
      <c r="BQ3" s="519"/>
      <c r="BU3" s="82"/>
    </row>
    <row r="4" spans="1:103" ht="30.75" customHeight="1" thickBot="1" x14ac:dyDescent="0.25">
      <c r="A4" s="546"/>
      <c r="B4" s="552"/>
      <c r="C4" s="552"/>
      <c r="D4" s="555"/>
      <c r="E4" s="549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7" t="s">
        <v>21</v>
      </c>
      <c r="AJ4" s="558"/>
      <c r="AK4" s="222" t="s">
        <v>22</v>
      </c>
      <c r="AL4" s="566"/>
      <c r="AM4" s="511"/>
      <c r="AN4" s="560"/>
      <c r="AO4" s="563"/>
      <c r="AP4" s="516"/>
      <c r="AQ4" s="516"/>
      <c r="AR4" s="516"/>
      <c r="AS4" s="516"/>
      <c r="AT4" s="488"/>
      <c r="AU4" s="481"/>
      <c r="AV4" s="539"/>
      <c r="AW4" s="490"/>
      <c r="AX4" s="490"/>
      <c r="AY4" s="483"/>
      <c r="AZ4" s="483"/>
      <c r="BA4" s="481"/>
      <c r="BB4" s="536"/>
      <c r="BC4" s="485"/>
      <c r="BD4" s="485"/>
      <c r="BE4" s="516"/>
      <c r="BF4" s="516"/>
      <c r="BG4" s="481"/>
      <c r="BH4" s="528"/>
      <c r="BI4" s="493"/>
      <c r="BJ4" s="501"/>
      <c r="BK4" s="496" t="s">
        <v>15</v>
      </c>
      <c r="BL4" s="501"/>
      <c r="BM4" s="504"/>
      <c r="BN4" s="519"/>
      <c r="BO4" s="525"/>
      <c r="BP4" s="531"/>
      <c r="BQ4" s="519"/>
      <c r="BU4" s="80"/>
    </row>
    <row r="5" spans="1:103" ht="30" customHeight="1" thickBot="1" x14ac:dyDescent="0.25">
      <c r="A5" s="328" t="s">
        <v>2</v>
      </c>
      <c r="B5" s="553"/>
      <c r="C5" s="553"/>
      <c r="D5" s="556"/>
      <c r="E5" s="550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7"/>
      <c r="AM5" s="512"/>
      <c r="AN5" s="561"/>
      <c r="AO5" s="564"/>
      <c r="AP5" s="517"/>
      <c r="AQ5" s="517"/>
      <c r="AR5" s="517"/>
      <c r="AS5" s="517"/>
      <c r="AT5" s="489"/>
      <c r="AU5" s="482"/>
      <c r="AV5" s="540"/>
      <c r="AW5" s="491"/>
      <c r="AX5" s="491"/>
      <c r="AY5" s="484"/>
      <c r="AZ5" s="484"/>
      <c r="BA5" s="482"/>
      <c r="BB5" s="537"/>
      <c r="BC5" s="486"/>
      <c r="BD5" s="486"/>
      <c r="BE5" s="517"/>
      <c r="BF5" s="517"/>
      <c r="BG5" s="482"/>
      <c r="BH5" s="529"/>
      <c r="BI5" s="494"/>
      <c r="BJ5" s="502"/>
      <c r="BK5" s="506"/>
      <c r="BL5" s="502"/>
      <c r="BM5" s="505"/>
      <c r="BN5" s="520"/>
      <c r="BO5" s="526"/>
      <c r="BP5" s="532"/>
      <c r="BQ5" s="520"/>
      <c r="BU5" s="82"/>
    </row>
    <row r="6" spans="1:103" ht="16.5" customHeight="1" x14ac:dyDescent="0.3">
      <c r="A6" s="253">
        <v>1</v>
      </c>
      <c r="B6" s="403" t="s">
        <v>426</v>
      </c>
      <c r="C6" s="399" t="s">
        <v>392</v>
      </c>
      <c r="D6" s="400" t="s">
        <v>358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427</v>
      </c>
      <c r="C7" s="401" t="s">
        <v>393</v>
      </c>
      <c r="D7" s="402" t="s">
        <v>359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428</v>
      </c>
      <c r="C8" s="401" t="s">
        <v>394</v>
      </c>
      <c r="D8" s="402" t="s">
        <v>360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429</v>
      </c>
      <c r="C9" s="401" t="s">
        <v>395</v>
      </c>
      <c r="D9" s="402" t="s">
        <v>361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430</v>
      </c>
      <c r="C10" s="401" t="s">
        <v>396</v>
      </c>
      <c r="D10" s="402" t="s">
        <v>362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431</v>
      </c>
      <c r="C11" s="401" t="s">
        <v>397</v>
      </c>
      <c r="D11" s="402" t="s">
        <v>363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432</v>
      </c>
      <c r="C12" s="401" t="s">
        <v>398</v>
      </c>
      <c r="D12" s="402" t="s">
        <v>364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433</v>
      </c>
      <c r="C13" s="401" t="s">
        <v>399</v>
      </c>
      <c r="D13" s="402" t="s">
        <v>365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434</v>
      </c>
      <c r="C14" s="401" t="s">
        <v>400</v>
      </c>
      <c r="D14" s="402" t="s">
        <v>366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435</v>
      </c>
      <c r="C15" s="401" t="s">
        <v>401</v>
      </c>
      <c r="D15" s="402" t="s">
        <v>367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436</v>
      </c>
      <c r="C16" s="401" t="s">
        <v>402</v>
      </c>
      <c r="D16" s="402" t="s">
        <v>368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 x14ac:dyDescent="0.3">
      <c r="A17" s="256">
        <v>12</v>
      </c>
      <c r="B17" s="403" t="s">
        <v>437</v>
      </c>
      <c r="C17" s="401" t="s">
        <v>403</v>
      </c>
      <c r="D17" s="402" t="s">
        <v>369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 x14ac:dyDescent="0.35">
      <c r="A18" s="256">
        <v>13</v>
      </c>
      <c r="B18" s="403" t="s">
        <v>438</v>
      </c>
      <c r="C18" s="401" t="s">
        <v>404</v>
      </c>
      <c r="D18" s="402" t="s">
        <v>370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439</v>
      </c>
      <c r="C19" s="401" t="s">
        <v>405</v>
      </c>
      <c r="D19" s="402" t="s">
        <v>371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440</v>
      </c>
      <c r="C20" s="401" t="s">
        <v>406</v>
      </c>
      <c r="D20" s="402" t="s">
        <v>372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441</v>
      </c>
      <c r="C21" s="401" t="s">
        <v>407</v>
      </c>
      <c r="D21" s="402" t="s">
        <v>373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442</v>
      </c>
      <c r="C22" s="401" t="s">
        <v>408</v>
      </c>
      <c r="D22" s="402" t="s">
        <v>374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443</v>
      </c>
      <c r="C23" s="401" t="s">
        <v>409</v>
      </c>
      <c r="D23" s="402" t="s">
        <v>375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444</v>
      </c>
      <c r="C24" s="401" t="s">
        <v>410</v>
      </c>
      <c r="D24" s="402" t="s">
        <v>376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445</v>
      </c>
      <c r="C25" s="401" t="s">
        <v>411</v>
      </c>
      <c r="D25" s="402" t="s">
        <v>377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446</v>
      </c>
      <c r="C26" s="401" t="s">
        <v>412</v>
      </c>
      <c r="D26" s="402" t="s">
        <v>378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447</v>
      </c>
      <c r="C27" s="401" t="s">
        <v>413</v>
      </c>
      <c r="D27" s="402" t="s">
        <v>379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448</v>
      </c>
      <c r="C28" s="401" t="s">
        <v>414</v>
      </c>
      <c r="D28" s="402" t="s">
        <v>380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449</v>
      </c>
      <c r="C29" s="401" t="s">
        <v>415</v>
      </c>
      <c r="D29" s="402" t="s">
        <v>381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450</v>
      </c>
      <c r="C30" s="401" t="s">
        <v>416</v>
      </c>
      <c r="D30" s="402" t="s">
        <v>382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451</v>
      </c>
      <c r="C31" s="401" t="s">
        <v>417</v>
      </c>
      <c r="D31" s="402" t="s">
        <v>383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452</v>
      </c>
      <c r="C32" s="401" t="s">
        <v>418</v>
      </c>
      <c r="D32" s="402" t="s">
        <v>384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453</v>
      </c>
      <c r="C33" s="401" t="s">
        <v>419</v>
      </c>
      <c r="D33" s="402" t="s">
        <v>385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454</v>
      </c>
      <c r="C34" s="401" t="s">
        <v>420</v>
      </c>
      <c r="D34" s="402" t="s">
        <v>386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455</v>
      </c>
      <c r="C35" s="401" t="s">
        <v>421</v>
      </c>
      <c r="D35" s="402" t="s">
        <v>387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456</v>
      </c>
      <c r="C36" s="401" t="s">
        <v>422</v>
      </c>
      <c r="D36" s="402" t="s">
        <v>388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457</v>
      </c>
      <c r="C37" s="401" t="s">
        <v>423</v>
      </c>
      <c r="D37" s="402" t="s">
        <v>389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458</v>
      </c>
      <c r="C38" s="401" t="s">
        <v>424</v>
      </c>
      <c r="D38" s="402" t="s">
        <v>390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 t="s">
        <v>459</v>
      </c>
      <c r="C39" s="349" t="s">
        <v>425</v>
      </c>
      <c r="D39" s="90" t="s">
        <v>391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>
        <v>0</v>
      </c>
      <c r="AH39" s="266">
        <f t="shared" si="12"/>
        <v>0</v>
      </c>
      <c r="AI39" s="276" t="e">
        <f t="shared" si="10"/>
        <v>#DIV/0!</v>
      </c>
      <c r="AJ39" s="277">
        <f t="shared" si="13"/>
        <v>0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/>
      <c r="C40" s="349"/>
      <c r="D40" s="90"/>
      <c r="E40" s="134"/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>
        <v>0</v>
      </c>
      <c r="AH40" s="266">
        <f t="shared" si="12"/>
        <v>0</v>
      </c>
      <c r="AI40" s="276">
        <f t="shared" si="10"/>
        <v>0</v>
      </c>
      <c r="AJ40" s="277">
        <f t="shared" si="13"/>
        <v>0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๕/๒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D1" s="575"/>
      <c r="E1" s="575"/>
      <c r="F1" s="575"/>
      <c r="G1" s="602" t="s">
        <v>177</v>
      </c>
      <c r="H1" s="603"/>
      <c r="I1" s="603"/>
      <c r="J1" s="603"/>
      <c r="K1" s="603"/>
      <c r="L1" s="602" t="s">
        <v>178</v>
      </c>
      <c r="M1" s="603"/>
      <c r="N1" s="603"/>
      <c r="O1" s="603"/>
      <c r="P1" s="603"/>
      <c r="Q1" s="602" t="s">
        <v>175</v>
      </c>
      <c r="R1" s="603"/>
      <c r="S1" s="603"/>
      <c r="T1" s="603"/>
      <c r="U1" s="603"/>
      <c r="V1" s="602" t="s">
        <v>176</v>
      </c>
      <c r="W1" s="603"/>
      <c r="X1" s="603"/>
      <c r="Y1" s="603"/>
      <c r="Z1" s="603"/>
      <c r="AA1" s="602" t="s">
        <v>176</v>
      </c>
      <c r="AB1" s="603"/>
      <c r="AC1" s="603"/>
      <c r="AD1" s="603"/>
      <c r="AE1" s="603"/>
      <c r="AF1" s="602" t="s">
        <v>176</v>
      </c>
      <c r="AG1" s="603"/>
      <c r="AH1" s="603"/>
      <c r="AI1" s="603"/>
      <c r="AJ1" s="603"/>
      <c r="AK1" s="602" t="s">
        <v>176</v>
      </c>
      <c r="AL1" s="603"/>
      <c r="AM1" s="603"/>
      <c r="AN1" s="603"/>
      <c r="AO1" s="603"/>
      <c r="AP1" s="602" t="s">
        <v>178</v>
      </c>
      <c r="AQ1" s="603"/>
      <c r="AR1" s="603"/>
      <c r="AS1" s="603"/>
      <c r="AT1" s="603"/>
      <c r="AU1" s="602" t="s">
        <v>178</v>
      </c>
      <c r="AV1" s="603"/>
      <c r="AW1" s="603"/>
      <c r="AX1" s="603"/>
      <c r="AY1" s="603"/>
      <c r="AZ1" s="602" t="s">
        <v>178</v>
      </c>
      <c r="BA1" s="603"/>
      <c r="BB1" s="603"/>
      <c r="BC1" s="603"/>
      <c r="BD1" s="603"/>
      <c r="BE1" s="602" t="s">
        <v>178</v>
      </c>
      <c r="BF1" s="603"/>
      <c r="BG1" s="603"/>
      <c r="BH1" s="603"/>
      <c r="BI1" s="603"/>
      <c r="BJ1" s="602" t="s">
        <v>179</v>
      </c>
      <c r="BK1" s="603"/>
      <c r="BL1" s="603"/>
      <c r="BM1" s="603"/>
      <c r="BN1" s="603"/>
      <c r="BO1" s="602" t="s">
        <v>180</v>
      </c>
      <c r="BP1" s="603"/>
      <c r="BQ1" s="603"/>
      <c r="BR1" s="603"/>
      <c r="BS1" s="603"/>
      <c r="BT1" s="602" t="s">
        <v>180</v>
      </c>
      <c r="BU1" s="603"/>
      <c r="BV1" s="603"/>
      <c r="BW1" s="603"/>
      <c r="BX1" s="603"/>
      <c r="BY1" s="602" t="s">
        <v>180</v>
      </c>
      <c r="BZ1" s="603"/>
      <c r="CA1" s="603"/>
      <c r="CB1" s="603"/>
      <c r="CC1" s="603"/>
      <c r="CD1" s="602" t="s">
        <v>180</v>
      </c>
      <c r="CE1" s="603"/>
      <c r="CF1" s="603"/>
      <c r="CG1" s="603"/>
      <c r="CH1" s="603"/>
      <c r="CI1" s="602" t="s">
        <v>182</v>
      </c>
      <c r="CJ1" s="603"/>
      <c r="CK1" s="603"/>
      <c r="CL1" s="603"/>
      <c r="CM1" s="603"/>
      <c r="CN1" s="602" t="s">
        <v>182</v>
      </c>
      <c r="CO1" s="603"/>
      <c r="CP1" s="603"/>
      <c r="CQ1" s="603"/>
      <c r="CR1" s="603"/>
      <c r="CS1" s="602" t="s">
        <v>182</v>
      </c>
      <c r="CT1" s="603"/>
      <c r="CU1" s="603"/>
      <c r="CV1" s="603"/>
      <c r="CW1" s="603"/>
      <c r="CX1" s="600" t="s">
        <v>182</v>
      </c>
      <c r="CY1" s="601"/>
      <c r="CZ1" s="601"/>
      <c r="DA1" s="601"/>
      <c r="DB1" s="601"/>
      <c r="DC1" s="600" t="s">
        <v>184</v>
      </c>
      <c r="DD1" s="601"/>
      <c r="DE1" s="601"/>
      <c r="DF1" s="601"/>
      <c r="DG1" s="601"/>
      <c r="DH1" s="600" t="s">
        <v>184</v>
      </c>
      <c r="DI1" s="601"/>
      <c r="DJ1" s="601"/>
      <c r="DK1" s="601"/>
      <c r="DL1" s="601"/>
      <c r="DM1" s="604" t="s">
        <v>133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233</v>
      </c>
      <c r="E2" s="360"/>
      <c r="F2" s="361" t="s">
        <v>120</v>
      </c>
      <c r="G2" s="597" t="s">
        <v>139</v>
      </c>
      <c r="H2" s="598"/>
      <c r="I2" s="598"/>
      <c r="J2" s="598"/>
      <c r="K2" s="599"/>
      <c r="L2" s="597" t="s">
        <v>140</v>
      </c>
      <c r="M2" s="598"/>
      <c r="N2" s="598"/>
      <c r="O2" s="598"/>
      <c r="P2" s="599"/>
      <c r="Q2" s="597" t="s">
        <v>141</v>
      </c>
      <c r="R2" s="598"/>
      <c r="S2" s="598"/>
      <c r="T2" s="598"/>
      <c r="U2" s="599"/>
      <c r="V2" s="597" t="s">
        <v>142</v>
      </c>
      <c r="W2" s="598"/>
      <c r="X2" s="598"/>
      <c r="Y2" s="598"/>
      <c r="Z2" s="599"/>
      <c r="AA2" s="597" t="s">
        <v>143</v>
      </c>
      <c r="AB2" s="598"/>
      <c r="AC2" s="598"/>
      <c r="AD2" s="598"/>
      <c r="AE2" s="599"/>
      <c r="AF2" s="597" t="s">
        <v>144</v>
      </c>
      <c r="AG2" s="598"/>
      <c r="AH2" s="598"/>
      <c r="AI2" s="598"/>
      <c r="AJ2" s="599"/>
      <c r="AK2" s="597" t="s">
        <v>145</v>
      </c>
      <c r="AL2" s="598"/>
      <c r="AM2" s="598"/>
      <c r="AN2" s="598"/>
      <c r="AO2" s="599"/>
      <c r="AP2" s="597" t="s">
        <v>146</v>
      </c>
      <c r="AQ2" s="598"/>
      <c r="AR2" s="598"/>
      <c r="AS2" s="598"/>
      <c r="AT2" s="599"/>
      <c r="AU2" s="597" t="s">
        <v>147</v>
      </c>
      <c r="AV2" s="598"/>
      <c r="AW2" s="598"/>
      <c r="AX2" s="598"/>
      <c r="AY2" s="599"/>
      <c r="AZ2" s="597" t="s">
        <v>148</v>
      </c>
      <c r="BA2" s="598"/>
      <c r="BB2" s="598"/>
      <c r="BC2" s="598"/>
      <c r="BD2" s="599"/>
      <c r="BE2" s="597" t="s">
        <v>149</v>
      </c>
      <c r="BF2" s="598"/>
      <c r="BG2" s="598"/>
      <c r="BH2" s="598"/>
      <c r="BI2" s="599"/>
      <c r="BJ2" s="597" t="s">
        <v>150</v>
      </c>
      <c r="BK2" s="598"/>
      <c r="BL2" s="598"/>
      <c r="BM2" s="598"/>
      <c r="BN2" s="599"/>
      <c r="BO2" s="597" t="s">
        <v>151</v>
      </c>
      <c r="BP2" s="598"/>
      <c r="BQ2" s="598"/>
      <c r="BR2" s="598"/>
      <c r="BS2" s="599"/>
      <c r="BT2" s="597" t="s">
        <v>152</v>
      </c>
      <c r="BU2" s="598"/>
      <c r="BV2" s="598"/>
      <c r="BW2" s="598"/>
      <c r="BX2" s="599"/>
      <c r="BY2" s="597" t="s">
        <v>153</v>
      </c>
      <c r="BZ2" s="598"/>
      <c r="CA2" s="598"/>
      <c r="CB2" s="598"/>
      <c r="CC2" s="599"/>
      <c r="CD2" s="597" t="s">
        <v>154</v>
      </c>
      <c r="CE2" s="598"/>
      <c r="CF2" s="598"/>
      <c r="CG2" s="598"/>
      <c r="CH2" s="599"/>
      <c r="CI2" s="597" t="s">
        <v>155</v>
      </c>
      <c r="CJ2" s="598"/>
      <c r="CK2" s="598"/>
      <c r="CL2" s="598"/>
      <c r="CM2" s="599"/>
      <c r="CN2" s="597" t="s">
        <v>156</v>
      </c>
      <c r="CO2" s="598"/>
      <c r="CP2" s="598"/>
      <c r="CQ2" s="598"/>
      <c r="CR2" s="599"/>
      <c r="CS2" s="597" t="s">
        <v>157</v>
      </c>
      <c r="CT2" s="598"/>
      <c r="CU2" s="598"/>
      <c r="CV2" s="598"/>
      <c r="CW2" s="599"/>
      <c r="CX2" s="597" t="s">
        <v>158</v>
      </c>
      <c r="CY2" s="598"/>
      <c r="CZ2" s="598"/>
      <c r="DA2" s="598"/>
      <c r="DB2" s="599"/>
      <c r="DC2" s="597" t="s">
        <v>224</v>
      </c>
      <c r="DD2" s="598"/>
      <c r="DE2" s="598"/>
      <c r="DF2" s="598"/>
      <c r="DG2" s="598"/>
      <c r="DH2" s="597" t="s">
        <v>225</v>
      </c>
      <c r="DI2" s="598"/>
      <c r="DJ2" s="598"/>
      <c r="DK2" s="598"/>
      <c r="DL2" s="599"/>
      <c r="DM2" s="605" t="s">
        <v>134</v>
      </c>
      <c r="DN2" s="610"/>
      <c r="DO2" s="306">
        <f>COUNT(G5:DL5)</f>
        <v>1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6456</v>
      </c>
      <c r="C6" s="351" t="str">
        <f>ปพ.5!$C$6</f>
        <v>1479900890129</v>
      </c>
      <c r="D6" s="576" t="str">
        <f>ปพ.5!$D$6</f>
        <v>เด็กชาย ธนวัฒน์  เกตุภูงา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6459</v>
      </c>
      <c r="C7" s="352" t="str">
        <f>ปพ.5!$C$7</f>
        <v>1359200091666</v>
      </c>
      <c r="D7" s="579" t="str">
        <f>ปพ.5!$D$7</f>
        <v>เด็กชาย กฤษฎา  พุทธา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6475</v>
      </c>
      <c r="C8" s="352" t="str">
        <f>ปพ.5!$C$8</f>
        <v>1103400181355</v>
      </c>
      <c r="D8" s="582" t="str">
        <f>ปพ.5!$D$8</f>
        <v>เด็กหญิง กวินธิดา  ทับทอง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6488</v>
      </c>
      <c r="C9" s="352" t="str">
        <f>ปพ.5!$C$9</f>
        <v>1103400170752</v>
      </c>
      <c r="D9" s="582" t="str">
        <f>ปพ.5!$D$9</f>
        <v>เด็กชาย พสุธร  สมศรี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6499</v>
      </c>
      <c r="C10" s="352" t="str">
        <f>ปพ.5!$C$10</f>
        <v>1100704150741</v>
      </c>
      <c r="D10" s="582" t="str">
        <f>ปพ.5!$D$10</f>
        <v>เด็กหญิง สุกานดา  แสงสุวรรณ์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6502</v>
      </c>
      <c r="C11" s="352" t="str">
        <f>ปพ.5!$C$11</f>
        <v>1103400171112</v>
      </c>
      <c r="D11" s="582" t="str">
        <f>ปพ.5!$D$11</f>
        <v>เด็กหญิง บุญชรัศมิ์  ภู่ประดิษฐ์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6516</v>
      </c>
      <c r="C12" s="352" t="str">
        <f>ปพ.5!$C$12</f>
        <v>1849300131681</v>
      </c>
      <c r="D12" s="582" t="str">
        <f>ปพ.5!$D$12</f>
        <v>เด็กชาย ธนาดล  รัตนฤศงค์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6524</v>
      </c>
      <c r="C13" s="352" t="str">
        <f>ปพ.5!$C$13</f>
        <v>1104400062209</v>
      </c>
      <c r="D13" s="582" t="str">
        <f>ปพ.5!$D$13</f>
        <v>เด็กหญิง ปาณิสรา  พิมพ์ขาว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6531</v>
      </c>
      <c r="C14" s="352" t="str">
        <f>ปพ.5!$C$14</f>
        <v>1103200193686</v>
      </c>
      <c r="D14" s="582" t="str">
        <f>ปพ.5!$D$14</f>
        <v>เด็กหญิง จิตรานุช  สุขศรี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6541</v>
      </c>
      <c r="C15" s="352" t="str">
        <f>ปพ.5!$C$15</f>
        <v>1660101145546</v>
      </c>
      <c r="D15" s="582" t="str">
        <f>ปพ.5!$D$15</f>
        <v>เด็กชาย ณัฐวุฒิ  อินทะกะ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6546</v>
      </c>
      <c r="C16" s="352" t="str">
        <f>ปพ.5!$C$16</f>
        <v>1100704144414</v>
      </c>
      <c r="D16" s="582" t="str">
        <f>ปพ.5!$D$16</f>
        <v>เด็กชาย นนท์นที  เจ็งเจริญ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6548</v>
      </c>
      <c r="C17" s="352" t="str">
        <f>ปพ.5!$C$17</f>
        <v>1103200198815</v>
      </c>
      <c r="D17" s="582" t="str">
        <f>ปพ.5!$D$17</f>
        <v>เด็กหญิง ชนิสรา  จรฤทธิ์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6550</v>
      </c>
      <c r="C18" s="352" t="str">
        <f>ปพ.5!$C$18</f>
        <v>1100704127854</v>
      </c>
      <c r="D18" s="582" t="str">
        <f>ปพ.5!$D$18</f>
        <v>เด็กหญิง ประภาสิริ  อยู่เย็น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6554</v>
      </c>
      <c r="C19" s="352" t="str">
        <f>ปพ.5!$C$19</f>
        <v>1100704135938</v>
      </c>
      <c r="D19" s="582" t="str">
        <f>ปพ.5!$D$19</f>
        <v>เด็กหญิง นฤมล  ต๊ะศิริ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6560</v>
      </c>
      <c r="C20" s="352" t="str">
        <f>ปพ.5!$C$20</f>
        <v>1103200186213</v>
      </c>
      <c r="D20" s="582" t="str">
        <f>ปพ.5!$D$20</f>
        <v>เด็กหญิง ณิชกานต์  ใจเร็ว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6571</v>
      </c>
      <c r="C21" s="352" t="str">
        <f>ปพ.5!$C$21</f>
        <v>1100704137639</v>
      </c>
      <c r="D21" s="582" t="str">
        <f>ปพ.5!$D$21</f>
        <v>เด็กชาย ฐิติพงศ์  นุ่มมีศรี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6582</v>
      </c>
      <c r="C22" s="352" t="str">
        <f>ปพ.5!$C$22</f>
        <v>1200901578696</v>
      </c>
      <c r="D22" s="582" t="str">
        <f>ปพ.5!$D$22</f>
        <v>เด็กหญิง วรัญญา  ผกาแก้ว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6583</v>
      </c>
      <c r="C23" s="352" t="str">
        <f>ปพ.5!$C$23</f>
        <v>1103200181751</v>
      </c>
      <c r="D23" s="582" t="str">
        <f>ปพ.5!$D$23</f>
        <v>เด็กหญิง ดวงพรมณี  กลิ่นกุหลาบ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6584</v>
      </c>
      <c r="C24" s="352" t="str">
        <f>ปพ.5!$C$24</f>
        <v>1104301206946</v>
      </c>
      <c r="D24" s="582" t="str">
        <f>ปพ.5!$D$24</f>
        <v>เด็กหญิง วิลวรรณ  ทาระพันธ์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6590</v>
      </c>
      <c r="C25" s="352" t="str">
        <f>ปพ.5!$C$25</f>
        <v>1103200203061</v>
      </c>
      <c r="D25" s="582" t="str">
        <f>ปพ.5!$D$25</f>
        <v>เด็กหญิง เยาวลักษณ์  คงงาม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6652</v>
      </c>
      <c r="C26" s="352" t="str">
        <f>ปพ.5!$C$26</f>
        <v>1103200198611</v>
      </c>
      <c r="D26" s="582" t="str">
        <f>ปพ.5!$D$26</f>
        <v>เด็กชาย จิรายุ  สุจริต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6654</v>
      </c>
      <c r="C27" s="352" t="str">
        <f>ปพ.5!$C$27</f>
        <v>1101700471675</v>
      </c>
      <c r="D27" s="582" t="str">
        <f>ปพ.5!$D$27</f>
        <v>เด็กชาย กฤษดา  บุญตา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6657</v>
      </c>
      <c r="C28" s="352" t="str">
        <f>ปพ.5!$C$28</f>
        <v>1319901266462</v>
      </c>
      <c r="D28" s="582" t="str">
        <f>ปพ.5!$D$28</f>
        <v>เด็กหญิง อภัสรา  ศรีมารินทร์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6661</v>
      </c>
      <c r="C29" s="352" t="str">
        <f>ปพ.5!$C$29</f>
        <v>1338100000790</v>
      </c>
      <c r="D29" s="582" t="str">
        <f>ปพ.5!$D$29</f>
        <v>เด็กหญิง ศิรัญญา  มาวัน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6813</v>
      </c>
      <c r="C30" s="352" t="str">
        <f>ปพ.5!$C$30</f>
        <v>1103400171015</v>
      </c>
      <c r="D30" s="582" t="str">
        <f>ปพ.5!$D$30</f>
        <v>เด็กชาย วีระศักดิ์  สีสด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6871</v>
      </c>
      <c r="C31" s="352" t="str">
        <f>ปพ.5!$C$31</f>
        <v>1101000270189</v>
      </c>
      <c r="D31" s="582" t="str">
        <f>ปพ.5!$D$31</f>
        <v>เด็กชาย จิรทีปต์  จุ้ยดอนกลอย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7024</v>
      </c>
      <c r="C32" s="352" t="str">
        <f>ปพ.5!$C$32</f>
        <v>1100704196309</v>
      </c>
      <c r="D32" s="582" t="str">
        <f>ปพ.5!$D$32</f>
        <v>เด็กชาย ยศภัทร  เกิดเพชร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7025</v>
      </c>
      <c r="C33" s="352" t="str">
        <f>ปพ.5!$C$33</f>
        <v>1939300024094</v>
      </c>
      <c r="D33" s="582" t="str">
        <f>ปพ.5!$D$33</f>
        <v>เด็กหญิง พัชรีวรรณ  ทรงประโคน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7429</v>
      </c>
      <c r="C34" s="352" t="str">
        <f>ปพ.5!$C$34</f>
        <v>1103200180584</v>
      </c>
      <c r="D34" s="582" t="str">
        <f>ปพ.5!$D$34</f>
        <v>เด็กชาย ชาญณรงค์  ราชาเดช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7430</v>
      </c>
      <c r="C35" s="352" t="str">
        <f>ปพ.5!$C$35</f>
        <v>1103101086091</v>
      </c>
      <c r="D35" s="582" t="str">
        <f>ปพ.5!$D$35</f>
        <v>เด็กหญิง กานต์ชนิดา  น้อยกันสี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7649</v>
      </c>
      <c r="C36" s="352" t="str">
        <f>ปพ.5!$C$36</f>
        <v>1430301468774</v>
      </c>
      <c r="D36" s="582" t="str">
        <f>ปพ.5!$D$36</f>
        <v>เด็กชาย ฮีโร่ฟูมิ  ทากาฮาชิ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7800</v>
      </c>
      <c r="C37" s="352" t="str">
        <f>ปพ.5!$C$37</f>
        <v>1549900805236</v>
      </c>
      <c r="D37" s="582" t="str">
        <f>ปพ.5!$D$37</f>
        <v>เด็กชาย ณรงค์ชัย  วงศ์แสนสี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7801</v>
      </c>
      <c r="C38" s="352" t="str">
        <f>ปพ.5!$C$38</f>
        <v>1100704156706</v>
      </c>
      <c r="D38" s="582" t="str">
        <f>ปพ.5!$D$38</f>
        <v>เด็กหญิง ณัฐชยา  เจริญพร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7802</v>
      </c>
      <c r="C39" s="352" t="str">
        <f>ปพ.5!$C$39</f>
        <v>1100704198328</v>
      </c>
      <c r="D39" s="582" t="str">
        <f>ปพ.5!$D$39</f>
        <v>เด็กชาย ธาดาพงษ์  เพ็งแจ่ม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๕/๒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D1" s="575"/>
      <c r="E1" s="575"/>
      <c r="F1" s="575"/>
      <c r="G1" s="600" t="s">
        <v>185</v>
      </c>
      <c r="H1" s="601"/>
      <c r="I1" s="601"/>
      <c r="J1" s="601"/>
      <c r="K1" s="601"/>
      <c r="L1" s="600" t="s">
        <v>186</v>
      </c>
      <c r="M1" s="601"/>
      <c r="N1" s="601"/>
      <c r="O1" s="601"/>
      <c r="P1" s="601"/>
      <c r="Q1" s="600" t="s">
        <v>186</v>
      </c>
      <c r="R1" s="601"/>
      <c r="S1" s="601"/>
      <c r="T1" s="601"/>
      <c r="U1" s="601"/>
      <c r="V1" s="600" t="s">
        <v>186</v>
      </c>
      <c r="W1" s="601"/>
      <c r="X1" s="601"/>
      <c r="Y1" s="601"/>
      <c r="Z1" s="601"/>
      <c r="AA1" s="600" t="s">
        <v>186</v>
      </c>
      <c r="AB1" s="601"/>
      <c r="AC1" s="601"/>
      <c r="AD1" s="601"/>
      <c r="AE1" s="601"/>
      <c r="AF1" s="600" t="s">
        <v>188</v>
      </c>
      <c r="AG1" s="601"/>
      <c r="AH1" s="601"/>
      <c r="AI1" s="601"/>
      <c r="AJ1" s="601"/>
      <c r="AK1" s="600" t="s">
        <v>188</v>
      </c>
      <c r="AL1" s="601"/>
      <c r="AM1" s="601"/>
      <c r="AN1" s="601"/>
      <c r="AO1" s="601"/>
      <c r="AP1" s="600" t="s">
        <v>188</v>
      </c>
      <c r="AQ1" s="601"/>
      <c r="AR1" s="601"/>
      <c r="AS1" s="601"/>
      <c r="AT1" s="601"/>
      <c r="AU1" s="600" t="s">
        <v>188</v>
      </c>
      <c r="AV1" s="601"/>
      <c r="AW1" s="601"/>
      <c r="AX1" s="601"/>
      <c r="AY1" s="601"/>
      <c r="AZ1" s="600" t="s">
        <v>168</v>
      </c>
      <c r="BA1" s="601"/>
      <c r="BB1" s="601"/>
      <c r="BC1" s="601"/>
      <c r="BD1" s="601"/>
      <c r="BE1" s="600" t="s">
        <v>168</v>
      </c>
      <c r="BF1" s="601"/>
      <c r="BG1" s="601"/>
      <c r="BH1" s="601"/>
      <c r="BI1" s="601"/>
      <c r="BJ1" s="600" t="s">
        <v>168</v>
      </c>
      <c r="BK1" s="601"/>
      <c r="BL1" s="601"/>
      <c r="BM1" s="601"/>
      <c r="BN1" s="601"/>
      <c r="BO1" s="600" t="s">
        <v>168</v>
      </c>
      <c r="BP1" s="601"/>
      <c r="BQ1" s="601"/>
      <c r="BR1" s="601"/>
      <c r="BS1" s="601"/>
      <c r="BT1" s="600" t="s">
        <v>169</v>
      </c>
      <c r="BU1" s="601"/>
      <c r="BV1" s="601"/>
      <c r="BW1" s="601"/>
      <c r="BX1" s="601"/>
      <c r="BY1" s="600" t="s">
        <v>170</v>
      </c>
      <c r="BZ1" s="601"/>
      <c r="CA1" s="601"/>
      <c r="CB1" s="601"/>
      <c r="CC1" s="601"/>
      <c r="CD1" s="600" t="s">
        <v>170</v>
      </c>
      <c r="CE1" s="601"/>
      <c r="CF1" s="601"/>
      <c r="CG1" s="601"/>
      <c r="CH1" s="601"/>
      <c r="CI1" s="600" t="s">
        <v>170</v>
      </c>
      <c r="CJ1" s="601"/>
      <c r="CK1" s="601"/>
      <c r="CL1" s="601"/>
      <c r="CM1" s="601"/>
      <c r="CN1" s="600" t="s">
        <v>171</v>
      </c>
      <c r="CO1" s="601"/>
      <c r="CP1" s="601"/>
      <c r="CQ1" s="601"/>
      <c r="CR1" s="601"/>
      <c r="CS1" s="600" t="s">
        <v>172</v>
      </c>
      <c r="CT1" s="601"/>
      <c r="CU1" s="601"/>
      <c r="CV1" s="601"/>
      <c r="CW1" s="601"/>
      <c r="CX1" s="600" t="s">
        <v>172</v>
      </c>
      <c r="CY1" s="601"/>
      <c r="CZ1" s="601"/>
      <c r="DA1" s="601"/>
      <c r="DB1" s="601"/>
      <c r="DC1" s="600" t="s">
        <v>172</v>
      </c>
      <c r="DD1" s="601"/>
      <c r="DE1" s="601"/>
      <c r="DF1" s="601"/>
      <c r="DG1" s="601"/>
      <c r="DH1" s="600" t="s">
        <v>172</v>
      </c>
      <c r="DI1" s="601"/>
      <c r="DJ1" s="601"/>
      <c r="DK1" s="601"/>
      <c r="DL1" s="601"/>
      <c r="DM1" s="604" t="s">
        <v>228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235</v>
      </c>
      <c r="E2" s="360"/>
      <c r="F2" s="378" t="s">
        <v>120</v>
      </c>
      <c r="G2" s="623" t="s">
        <v>189</v>
      </c>
      <c r="H2" s="622"/>
      <c r="I2" s="622"/>
      <c r="J2" s="622"/>
      <c r="K2" s="624"/>
      <c r="L2" s="622" t="s">
        <v>190</v>
      </c>
      <c r="M2" s="622"/>
      <c r="N2" s="622"/>
      <c r="O2" s="622"/>
      <c r="P2" s="622"/>
      <c r="Q2" s="623" t="s">
        <v>198</v>
      </c>
      <c r="R2" s="622"/>
      <c r="S2" s="622"/>
      <c r="T2" s="622"/>
      <c r="U2" s="624"/>
      <c r="V2" s="622" t="s">
        <v>191</v>
      </c>
      <c r="W2" s="622"/>
      <c r="X2" s="622"/>
      <c r="Y2" s="622"/>
      <c r="Z2" s="622"/>
      <c r="AA2" s="623" t="s">
        <v>192</v>
      </c>
      <c r="AB2" s="622"/>
      <c r="AC2" s="622"/>
      <c r="AD2" s="622"/>
      <c r="AE2" s="624"/>
      <c r="AF2" s="622" t="s">
        <v>193</v>
      </c>
      <c r="AG2" s="622"/>
      <c r="AH2" s="622"/>
      <c r="AI2" s="622"/>
      <c r="AJ2" s="622"/>
      <c r="AK2" s="623" t="s">
        <v>194</v>
      </c>
      <c r="AL2" s="622"/>
      <c r="AM2" s="622"/>
      <c r="AN2" s="622"/>
      <c r="AO2" s="624"/>
      <c r="AP2" s="622" t="s">
        <v>195</v>
      </c>
      <c r="AQ2" s="622"/>
      <c r="AR2" s="622"/>
      <c r="AS2" s="622"/>
      <c r="AT2" s="622"/>
      <c r="AU2" s="623" t="s">
        <v>196</v>
      </c>
      <c r="AV2" s="622"/>
      <c r="AW2" s="622"/>
      <c r="AX2" s="622"/>
      <c r="AY2" s="624"/>
      <c r="AZ2" s="622" t="s">
        <v>197</v>
      </c>
      <c r="BA2" s="622"/>
      <c r="BB2" s="622"/>
      <c r="BC2" s="622"/>
      <c r="BD2" s="622"/>
      <c r="BE2" s="623" t="s">
        <v>199</v>
      </c>
      <c r="BF2" s="622"/>
      <c r="BG2" s="622"/>
      <c r="BH2" s="622"/>
      <c r="BI2" s="624"/>
      <c r="BJ2" s="622" t="s">
        <v>200</v>
      </c>
      <c r="BK2" s="622"/>
      <c r="BL2" s="622"/>
      <c r="BM2" s="622"/>
      <c r="BN2" s="622"/>
      <c r="BO2" s="623" t="s">
        <v>201</v>
      </c>
      <c r="BP2" s="622"/>
      <c r="BQ2" s="622"/>
      <c r="BR2" s="622"/>
      <c r="BS2" s="624"/>
      <c r="BT2" s="622" t="s">
        <v>202</v>
      </c>
      <c r="BU2" s="622"/>
      <c r="BV2" s="622"/>
      <c r="BW2" s="622"/>
      <c r="BX2" s="622"/>
      <c r="BY2" s="623" t="s">
        <v>203</v>
      </c>
      <c r="BZ2" s="622"/>
      <c r="CA2" s="622"/>
      <c r="CB2" s="622"/>
      <c r="CC2" s="624"/>
      <c r="CD2" s="622" t="s">
        <v>204</v>
      </c>
      <c r="CE2" s="622"/>
      <c r="CF2" s="622"/>
      <c r="CG2" s="622"/>
      <c r="CH2" s="622"/>
      <c r="CI2" s="623" t="s">
        <v>205</v>
      </c>
      <c r="CJ2" s="622"/>
      <c r="CK2" s="622"/>
      <c r="CL2" s="622"/>
      <c r="CM2" s="624"/>
      <c r="CN2" s="622" t="s">
        <v>206</v>
      </c>
      <c r="CO2" s="622"/>
      <c r="CP2" s="622"/>
      <c r="CQ2" s="622"/>
      <c r="CR2" s="622"/>
      <c r="CS2" s="623" t="s">
        <v>207</v>
      </c>
      <c r="CT2" s="622"/>
      <c r="CU2" s="622"/>
      <c r="CV2" s="622"/>
      <c r="CW2" s="624"/>
      <c r="CX2" s="622" t="s">
        <v>208</v>
      </c>
      <c r="CY2" s="622"/>
      <c r="CZ2" s="622"/>
      <c r="DA2" s="622"/>
      <c r="DB2" s="622"/>
      <c r="DC2" s="623" t="s">
        <v>226</v>
      </c>
      <c r="DD2" s="622"/>
      <c r="DE2" s="622"/>
      <c r="DF2" s="622"/>
      <c r="DG2" s="624"/>
      <c r="DH2" s="622" t="s">
        <v>227</v>
      </c>
      <c r="DI2" s="622"/>
      <c r="DJ2" s="622"/>
      <c r="DK2" s="622"/>
      <c r="DL2" s="622"/>
      <c r="DM2" s="604" t="s">
        <v>134</v>
      </c>
      <c r="DN2" s="610"/>
      <c r="DO2" s="306">
        <f>COUNT(G5:DL5)</f>
        <v>0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6456</v>
      </c>
      <c r="C6" s="351" t="str">
        <f>ปพ.5!$C$6</f>
        <v>1479900890129</v>
      </c>
      <c r="D6" s="576" t="str">
        <f>ปพ.5!$D$6</f>
        <v>เด็กชาย ธนวัฒน์  เกตุภูงา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6459</v>
      </c>
      <c r="C7" s="352" t="str">
        <f>ปพ.5!$C$7</f>
        <v>1359200091666</v>
      </c>
      <c r="D7" s="579" t="str">
        <f>ปพ.5!$D$7</f>
        <v>เด็กชาย กฤษฎา  พุทธา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6475</v>
      </c>
      <c r="C8" s="352" t="str">
        <f>ปพ.5!$C$8</f>
        <v>1103400181355</v>
      </c>
      <c r="D8" s="582" t="str">
        <f>ปพ.5!$D$8</f>
        <v>เด็กหญิง กวินธิดา  ทับทอง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6488</v>
      </c>
      <c r="C9" s="352" t="str">
        <f>ปพ.5!$C$9</f>
        <v>1103400170752</v>
      </c>
      <c r="D9" s="582" t="str">
        <f>ปพ.5!$D$9</f>
        <v>เด็กชาย พสุธร  สมศรี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6499</v>
      </c>
      <c r="C10" s="352" t="str">
        <f>ปพ.5!$C$10</f>
        <v>1100704150741</v>
      </c>
      <c r="D10" s="582" t="str">
        <f>ปพ.5!$D$10</f>
        <v>เด็กหญิง สุกานดา  แสงสุวรรณ์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6502</v>
      </c>
      <c r="C11" s="352" t="str">
        <f>ปพ.5!$C$11</f>
        <v>1103400171112</v>
      </c>
      <c r="D11" s="582" t="str">
        <f>ปพ.5!$D$11</f>
        <v>เด็กหญิง บุญชรัศมิ์  ภู่ประดิษฐ์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6516</v>
      </c>
      <c r="C12" s="352" t="str">
        <f>ปพ.5!$C$12</f>
        <v>1849300131681</v>
      </c>
      <c r="D12" s="582" t="str">
        <f>ปพ.5!$D$12</f>
        <v>เด็กชาย ธนาดล  รัตนฤศงค์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6524</v>
      </c>
      <c r="C13" s="352" t="str">
        <f>ปพ.5!$C$13</f>
        <v>1104400062209</v>
      </c>
      <c r="D13" s="582" t="str">
        <f>ปพ.5!$D$13</f>
        <v>เด็กหญิง ปาณิสรา  พิมพ์ขาว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6531</v>
      </c>
      <c r="C14" s="352" t="str">
        <f>ปพ.5!$C$14</f>
        <v>1103200193686</v>
      </c>
      <c r="D14" s="582" t="str">
        <f>ปพ.5!$D$14</f>
        <v>เด็กหญิง จิตรานุช  สุขศรี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6541</v>
      </c>
      <c r="C15" s="352" t="str">
        <f>ปพ.5!$C$15</f>
        <v>1660101145546</v>
      </c>
      <c r="D15" s="582" t="str">
        <f>ปพ.5!$D$15</f>
        <v>เด็กชาย ณัฐวุฒิ  อินทะกะ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6546</v>
      </c>
      <c r="C16" s="352" t="str">
        <f>ปพ.5!$C$16</f>
        <v>1100704144414</v>
      </c>
      <c r="D16" s="582" t="str">
        <f>ปพ.5!$D$16</f>
        <v>เด็กชาย นนท์นที  เจ็งเจริญ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6548</v>
      </c>
      <c r="C17" s="352" t="str">
        <f>ปพ.5!$C$17</f>
        <v>1103200198815</v>
      </c>
      <c r="D17" s="582" t="str">
        <f>ปพ.5!$D$17</f>
        <v>เด็กหญิง ชนิสรา  จรฤทธิ์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6550</v>
      </c>
      <c r="C18" s="352" t="str">
        <f>ปพ.5!$C$18</f>
        <v>1100704127854</v>
      </c>
      <c r="D18" s="582" t="str">
        <f>ปพ.5!$D$18</f>
        <v>เด็กหญิง ประภาสิริ  อยู่เย็น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6554</v>
      </c>
      <c r="C19" s="352" t="str">
        <f>ปพ.5!$C$19</f>
        <v>1100704135938</v>
      </c>
      <c r="D19" s="582" t="str">
        <f>ปพ.5!$D$19</f>
        <v>เด็กหญิง นฤมล  ต๊ะศิริ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6560</v>
      </c>
      <c r="C20" s="352" t="str">
        <f>ปพ.5!$C$20</f>
        <v>1103200186213</v>
      </c>
      <c r="D20" s="582" t="str">
        <f>ปพ.5!$D$20</f>
        <v>เด็กหญิง ณิชกานต์  ใจเร็ว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6571</v>
      </c>
      <c r="C21" s="352" t="str">
        <f>ปพ.5!$C$21</f>
        <v>1100704137639</v>
      </c>
      <c r="D21" s="582" t="str">
        <f>ปพ.5!$D$21</f>
        <v>เด็กชาย ฐิติพงศ์  นุ่มมีศรี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6582</v>
      </c>
      <c r="C22" s="352" t="str">
        <f>ปพ.5!$C$22</f>
        <v>1200901578696</v>
      </c>
      <c r="D22" s="582" t="str">
        <f>ปพ.5!$D$22</f>
        <v>เด็กหญิง วรัญญา  ผกาแก้ว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6583</v>
      </c>
      <c r="C23" s="352" t="str">
        <f>ปพ.5!$C$23</f>
        <v>1103200181751</v>
      </c>
      <c r="D23" s="582" t="str">
        <f>ปพ.5!$D$23</f>
        <v>เด็กหญิง ดวงพรมณี  กลิ่นกุหลาบ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6584</v>
      </c>
      <c r="C24" s="352" t="str">
        <f>ปพ.5!$C$24</f>
        <v>1104301206946</v>
      </c>
      <c r="D24" s="582" t="str">
        <f>ปพ.5!$D$24</f>
        <v>เด็กหญิง วิลวรรณ  ทาระพันธ์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6590</v>
      </c>
      <c r="C25" s="352" t="str">
        <f>ปพ.5!$C$25</f>
        <v>1103200203061</v>
      </c>
      <c r="D25" s="582" t="str">
        <f>ปพ.5!$D$25</f>
        <v>เด็กหญิง เยาวลักษณ์  คงงาม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6652</v>
      </c>
      <c r="C26" s="352" t="str">
        <f>ปพ.5!$C$26</f>
        <v>1103200198611</v>
      </c>
      <c r="D26" s="582" t="str">
        <f>ปพ.5!$D$26</f>
        <v>เด็กชาย จิรายุ  สุจริต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6654</v>
      </c>
      <c r="C27" s="352" t="str">
        <f>ปพ.5!$C$27</f>
        <v>1101700471675</v>
      </c>
      <c r="D27" s="582" t="str">
        <f>ปพ.5!$D$27</f>
        <v>เด็กชาย กฤษดา  บุญตา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6657</v>
      </c>
      <c r="C28" s="352" t="str">
        <f>ปพ.5!$C$28</f>
        <v>1319901266462</v>
      </c>
      <c r="D28" s="582" t="str">
        <f>ปพ.5!$D$28</f>
        <v>เด็กหญิง อภัสรา  ศรีมารินทร์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6661</v>
      </c>
      <c r="C29" s="352" t="str">
        <f>ปพ.5!$C$29</f>
        <v>1338100000790</v>
      </c>
      <c r="D29" s="582" t="str">
        <f>ปพ.5!$D$29</f>
        <v>เด็กหญิง ศิรัญญา  มาวัน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6813</v>
      </c>
      <c r="C30" s="352" t="str">
        <f>ปพ.5!$C$30</f>
        <v>1103400171015</v>
      </c>
      <c r="D30" s="582" t="str">
        <f>ปพ.5!$D$30</f>
        <v>เด็กชาย วีระศักดิ์  สีสด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6871</v>
      </c>
      <c r="C31" s="352" t="str">
        <f>ปพ.5!$C$31</f>
        <v>1101000270189</v>
      </c>
      <c r="D31" s="582" t="str">
        <f>ปพ.5!$D$31</f>
        <v>เด็กชาย จิรทีปต์  จุ้ยดอนกลอย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7024</v>
      </c>
      <c r="C32" s="352" t="str">
        <f>ปพ.5!$C$32</f>
        <v>1100704196309</v>
      </c>
      <c r="D32" s="582" t="str">
        <f>ปพ.5!$D$32</f>
        <v>เด็กชาย ยศภัทร  เกิดเพชร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7025</v>
      </c>
      <c r="C33" s="352" t="str">
        <f>ปพ.5!$C$33</f>
        <v>1939300024094</v>
      </c>
      <c r="D33" s="582" t="str">
        <f>ปพ.5!$D$33</f>
        <v>เด็กหญิง พัชรีวรรณ  ทรงประโคน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7429</v>
      </c>
      <c r="C34" s="352" t="str">
        <f>ปพ.5!$C$34</f>
        <v>1103200180584</v>
      </c>
      <c r="D34" s="582" t="str">
        <f>ปพ.5!$D$34</f>
        <v>เด็กชาย ชาญณรงค์  ราชาเดช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7430</v>
      </c>
      <c r="C35" s="352" t="str">
        <f>ปพ.5!$C$35</f>
        <v>1103101086091</v>
      </c>
      <c r="D35" s="582" t="str">
        <f>ปพ.5!$D$35</f>
        <v>เด็กหญิง กานต์ชนิดา  น้อยกันสี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7649</v>
      </c>
      <c r="C36" s="352" t="str">
        <f>ปพ.5!$C$36</f>
        <v>1430301468774</v>
      </c>
      <c r="D36" s="582" t="str">
        <f>ปพ.5!$D$36</f>
        <v>เด็กชาย ฮีโร่ฟูมิ  ทากาฮาชิ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7800</v>
      </c>
      <c r="C37" s="352" t="str">
        <f>ปพ.5!$C$37</f>
        <v>1549900805236</v>
      </c>
      <c r="D37" s="582" t="str">
        <f>ปพ.5!$D$37</f>
        <v>เด็กชาย ณรงค์ชัย  วงศ์แสนสี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7801</v>
      </c>
      <c r="C38" s="352" t="str">
        <f>ปพ.5!$C$38</f>
        <v>1100704156706</v>
      </c>
      <c r="D38" s="582" t="str">
        <f>ปพ.5!$D$38</f>
        <v>เด็กหญิง ณัฐชยา  เจริญพร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7802</v>
      </c>
      <c r="C39" s="352" t="str">
        <f>ปพ.5!$C$39</f>
        <v>1100704198328</v>
      </c>
      <c r="D39" s="582" t="str">
        <f>ปพ.5!$D$39</f>
        <v>เด็กชาย ธาดาพงษ์  เพ็งแจ่ม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ประวัติศาสตร์   รหัสวิชา ส15102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๕/๒</v>
      </c>
      <c r="B4" s="629"/>
      <c r="C4" s="629"/>
      <c r="D4" s="629"/>
      <c r="E4" s="626" t="str">
        <f>"ครูผู้สอน "&amp;DATA!B10</f>
        <v>ครูผู้สอน นายชิษณุชา ชื่นจิต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6456</v>
      </c>
      <c r="C9" s="120" t="str">
        <f>IF(ISBLANK(ปพ.5!C6)," ",ปพ.5!C6)</f>
        <v>1479900890129</v>
      </c>
      <c r="D9" s="121" t="str">
        <f>IF(ISBLANK(ปพ.5!D6)," ",ปพ.5!D6)</f>
        <v>เด็กชาย ธนวัฒน์  เกตุภูงา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6459</v>
      </c>
      <c r="C10" s="124" t="s">
        <v>23</v>
      </c>
      <c r="D10" s="121" t="str">
        <f>IF(ISBLANK(ปพ.5!D7)," ",ปพ.5!D7)</f>
        <v>เด็กชาย กฤษฎา  พุทธา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6475</v>
      </c>
      <c r="C11" s="124" t="s">
        <v>24</v>
      </c>
      <c r="D11" s="121" t="str">
        <f>IF(ISBLANK(ปพ.5!D8)," ",ปพ.5!D8)</f>
        <v>เด็กหญิง กวินธิดา  ทับทอง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6488</v>
      </c>
      <c r="C12" s="125" t="s">
        <v>25</v>
      </c>
      <c r="D12" s="121" t="str">
        <f>IF(ISBLANK(ปพ.5!D9)," ",ปพ.5!D9)</f>
        <v>เด็กชาย พสุธร  สมศรี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6499</v>
      </c>
      <c r="C13" s="125" t="s">
        <v>26</v>
      </c>
      <c r="D13" s="121" t="str">
        <f>IF(ISBLANK(ปพ.5!D10)," ",ปพ.5!D10)</f>
        <v>เด็กหญิง สุกานดา  แสงสุวรรณ์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6502</v>
      </c>
      <c r="C14" s="124" t="s">
        <v>27</v>
      </c>
      <c r="D14" s="121" t="str">
        <f>IF(ISBLANK(ปพ.5!D11)," ",ปพ.5!D11)</f>
        <v>เด็กหญิง บุญชรัศมิ์  ภู่ประดิษฐ์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6516</v>
      </c>
      <c r="C15" s="124" t="s">
        <v>28</v>
      </c>
      <c r="D15" s="121" t="str">
        <f>IF(ISBLANK(ปพ.5!D12)," ",ปพ.5!D12)</f>
        <v>เด็กชาย ธนาดล  รัตนฤศงค์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6524</v>
      </c>
      <c r="C16" s="124" t="s">
        <v>29</v>
      </c>
      <c r="D16" s="121" t="str">
        <f>IF(ISBLANK(ปพ.5!D13)," ",ปพ.5!D13)</f>
        <v>เด็กหญิง ปาณิสรา  พิมพ์ขาว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6531</v>
      </c>
      <c r="C17" s="124" t="s">
        <v>30</v>
      </c>
      <c r="D17" s="121" t="str">
        <f>IF(ISBLANK(ปพ.5!D14)," ",ปพ.5!D14)</f>
        <v>เด็กหญิง จิตรานุช  สุขศรี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6541</v>
      </c>
      <c r="C18" s="124" t="s">
        <v>31</v>
      </c>
      <c r="D18" s="121" t="str">
        <f>IF(ISBLANK(ปพ.5!D15)," ",ปพ.5!D15)</f>
        <v>เด็กชาย ณัฐวุฒิ  อินทะกะ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6546</v>
      </c>
      <c r="C19" s="124" t="s">
        <v>32</v>
      </c>
      <c r="D19" s="121" t="str">
        <f>IF(ISBLANK(ปพ.5!D16)," ",ปพ.5!D16)</f>
        <v>เด็กชาย นนท์นที  เจ็งเจริญ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6548</v>
      </c>
      <c r="C20" s="126">
        <v>1579900971314</v>
      </c>
      <c r="D20" s="121" t="str">
        <f>IF(ISBLANK(ปพ.5!D17)," ",ปพ.5!D17)</f>
        <v>เด็กหญิง ชนิสรา  จรฤทธิ์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6550</v>
      </c>
      <c r="C21" s="127">
        <v>1579900976715</v>
      </c>
      <c r="D21" s="121" t="str">
        <f>IF(ISBLANK(ปพ.5!D18)," ",ปพ.5!D18)</f>
        <v>เด็กหญิง ประภาสิริ  อยู่เย็น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6554</v>
      </c>
      <c r="C22" s="127">
        <v>1579900998409</v>
      </c>
      <c r="D22" s="121" t="str">
        <f>IF(ISBLANK(ปพ.5!D19)," ",ปพ.5!D19)</f>
        <v>เด็กหญิง นฤมล  ต๊ะศิริ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6560</v>
      </c>
      <c r="C23" s="127">
        <v>1103703473531</v>
      </c>
      <c r="D23" s="121" t="str">
        <f>IF(ISBLANK(ปพ.5!D20)," ",ปพ.5!D20)</f>
        <v>เด็กหญิง ณิชกานต์  ใจเร็ว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6571</v>
      </c>
      <c r="C24" s="128">
        <v>1579900993822</v>
      </c>
      <c r="D24" s="121" t="str">
        <f>IF(ISBLANK(ปพ.5!D21)," ",ปพ.5!D21)</f>
        <v>เด็กชาย ฐิติพงศ์  นุ่มมีศรี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6582</v>
      </c>
      <c r="C25" s="124" t="s">
        <v>33</v>
      </c>
      <c r="D25" s="121" t="str">
        <f>IF(ISBLANK(ปพ.5!D22)," ",ปพ.5!D22)</f>
        <v>เด็กหญิง วรัญญา  ผกาแก้ว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6583</v>
      </c>
      <c r="C26" s="124" t="s">
        <v>34</v>
      </c>
      <c r="D26" s="121" t="str">
        <f>IF(ISBLANK(ปพ.5!D23)," ",ปพ.5!D23)</f>
        <v>เด็กหญิง ดวงพรมณี  กลิ่นกุหลาบ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6584</v>
      </c>
      <c r="C27" s="124" t="s">
        <v>35</v>
      </c>
      <c r="D27" s="121" t="str">
        <f>IF(ISBLANK(ปพ.5!D24)," ",ปพ.5!D24)</f>
        <v>เด็กหญิง วิลวรรณ  ทาระพันธ์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6590</v>
      </c>
      <c r="C28" s="124" t="s">
        <v>36</v>
      </c>
      <c r="D28" s="121" t="str">
        <f>IF(ISBLANK(ปพ.5!D25)," ",ปพ.5!D25)</f>
        <v>เด็กหญิง เยาวลักษณ์  คงงาม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6652</v>
      </c>
      <c r="C29" s="124" t="s">
        <v>37</v>
      </c>
      <c r="D29" s="121" t="str">
        <f>IF(ISBLANK(ปพ.5!D26)," ",ปพ.5!D26)</f>
        <v>เด็กชาย จิรายุ  สุจริต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6654</v>
      </c>
      <c r="C30" s="124" t="s">
        <v>38</v>
      </c>
      <c r="D30" s="121" t="str">
        <f>IF(ISBLANK(ปพ.5!D27)," ",ปพ.5!D27)</f>
        <v>เด็กชาย กฤษดา  บุญตา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6657</v>
      </c>
      <c r="C31" s="124" t="s">
        <v>39</v>
      </c>
      <c r="D31" s="121" t="str">
        <f>IF(ISBLANK(ปพ.5!D28)," ",ปพ.5!D28)</f>
        <v>เด็กหญิง อภัสรา  ศรีมารินทร์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6661</v>
      </c>
      <c r="C32" s="124" t="s">
        <v>40</v>
      </c>
      <c r="D32" s="121" t="str">
        <f>IF(ISBLANK(ปพ.5!D29)," ",ปพ.5!D29)</f>
        <v>เด็กหญิง ศิรัญญา  มาวัน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6813</v>
      </c>
      <c r="C33" s="124" t="s">
        <v>41</v>
      </c>
      <c r="D33" s="121" t="str">
        <f>IF(ISBLANK(ปพ.5!D30)," ",ปพ.5!D30)</f>
        <v>เด็กชาย วีระศักดิ์  สีสด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6871</v>
      </c>
      <c r="C34" s="124" t="s">
        <v>42</v>
      </c>
      <c r="D34" s="121" t="str">
        <f>IF(ISBLANK(ปพ.5!D31)," ",ปพ.5!D31)</f>
        <v>เด็กชาย จิรทีปต์  จุ้ยดอนกลอย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7024</v>
      </c>
      <c r="C35" s="124" t="s">
        <v>43</v>
      </c>
      <c r="D35" s="121" t="str">
        <f>IF(ISBLANK(ปพ.5!D32)," ",ปพ.5!D32)</f>
        <v>เด็กชาย ยศภัทร  เกิดเพชร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7025</v>
      </c>
      <c r="C36" s="124" t="s">
        <v>44</v>
      </c>
      <c r="D36" s="121" t="str">
        <f>IF(ISBLANK(ปพ.5!D33)," ",ปพ.5!D33)</f>
        <v>เด็กหญิง พัชรีวรรณ  ทรงประโคน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7429</v>
      </c>
      <c r="C37" s="124" t="s">
        <v>45</v>
      </c>
      <c r="D37" s="121" t="str">
        <f>IF(ISBLANK(ปพ.5!D34)," ",ปพ.5!D34)</f>
        <v>เด็กชาย ชาญณรงค์  ราชาเดช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7430</v>
      </c>
      <c r="C38" s="126">
        <v>1579900004665</v>
      </c>
      <c r="D38" s="121" t="str">
        <f>IF(ISBLANK(ปพ.5!D35)," ",ปพ.5!D35)</f>
        <v>เด็กหญิง กานต์ชนิดา  น้อยกันสี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7649</v>
      </c>
      <c r="C39" s="126" t="s">
        <v>46</v>
      </c>
      <c r="D39" s="121" t="str">
        <f>IF(ISBLANK(ปพ.5!D36)," ",ปพ.5!D36)</f>
        <v>เด็กชาย ฮีโร่ฟูมิ  ทากาฮาชิ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7800</v>
      </c>
      <c r="C40" s="129"/>
      <c r="D40" s="121" t="str">
        <f>IF(ISBLANK(ปพ.5!D37)," ",ปพ.5!D37)</f>
        <v>เด็กชาย ณรงค์ชัย  วงศ์แสนสี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7801</v>
      </c>
      <c r="C41" s="120"/>
      <c r="D41" s="121" t="str">
        <f>IF(ISBLANK(ปพ.5!D38)," ",ปพ.5!D38)</f>
        <v>เด็กหญิง ณัฐชยา  เจริญพร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>7802</v>
      </c>
      <c r="C42" s="120"/>
      <c r="D42" s="121" t="str">
        <f>IF(ISBLANK(ปพ.5!D39)," ",ปพ.5!D39)</f>
        <v>เด็กชาย ธาดาพงษ์  เพ็งแจ่ม</v>
      </c>
      <c r="E42" s="122" t="e">
        <f>ปพ.5!AI39</f>
        <v>#DIV/0!</v>
      </c>
      <c r="F42" s="122">
        <f>ปพ.5!AJ39</f>
        <v>0</v>
      </c>
      <c r="G42" s="122" t="e">
        <f>ปพ.5!AK39</f>
        <v>#DIV/0!</v>
      </c>
      <c r="H42" s="123" t="e">
        <f>ปพ.5!AL39</f>
        <v>#DIV/0!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>
        <f>ปพ.5!AJ40</f>
        <v>0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37" t="s">
        <v>50</v>
      </c>
      <c r="B1" s="637"/>
      <c r="C1" s="637"/>
      <c r="D1" s="637"/>
      <c r="E1" s="637"/>
      <c r="F1" s="637"/>
      <c r="G1" s="637"/>
      <c r="H1" s="637"/>
      <c r="I1" s="2"/>
      <c r="J1" s="27"/>
      <c r="K1" s="27"/>
      <c r="L1" s="27"/>
      <c r="M1" s="27"/>
    </row>
    <row r="2" spans="1:16" ht="25.5" customHeight="1" x14ac:dyDescent="0.35">
      <c r="A2" s="638" t="str">
        <f>DATA!B6</f>
        <v>ประถมศึกษาปีที่ ๕/๒</v>
      </c>
      <c r="B2" s="638"/>
      <c r="C2" s="638"/>
      <c r="D2" s="638"/>
      <c r="E2" s="638"/>
      <c r="F2" s="638"/>
      <c r="G2" s="638"/>
      <c r="H2" s="638"/>
      <c r="I2" s="29"/>
      <c r="J2" s="27"/>
      <c r="K2" s="27"/>
      <c r="L2" s="27"/>
      <c r="M2" s="27"/>
    </row>
    <row r="3" spans="1:16" ht="25.5" customHeight="1" x14ac:dyDescent="0.35">
      <c r="A3" s="638" t="str">
        <f>DATA!B8&amp;"  วิชา"&amp;DATA!B9&amp;"   ครูผู้สอน"&amp;DATA!B10</f>
        <v>รหัสวิชา ส15102  วิชาประวัติศาสตร์   ครูผู้สอนนายชิษณุชา ชื่นจิต</v>
      </c>
      <c r="B3" s="638"/>
      <c r="C3" s="638"/>
      <c r="D3" s="638"/>
      <c r="E3" s="638"/>
      <c r="F3" s="638"/>
      <c r="G3" s="638"/>
      <c r="H3" s="638"/>
      <c r="I3" s="29"/>
      <c r="J3" s="27"/>
      <c r="K3" s="27"/>
      <c r="L3" s="27"/>
      <c r="M3" s="27"/>
    </row>
    <row r="4" spans="1:16" ht="39.75" customHeight="1" thickBot="1" x14ac:dyDescent="0.4">
      <c r="A4" s="639" t="s">
        <v>113</v>
      </c>
      <c r="B4" s="639"/>
      <c r="C4" s="639"/>
      <c r="D4" s="639"/>
      <c r="E4" s="639"/>
      <c r="F4" s="639"/>
      <c r="G4" s="639"/>
      <c r="H4" s="639"/>
      <c r="I4" s="29"/>
      <c r="J4" s="27"/>
      <c r="K4" s="27"/>
      <c r="L4" s="27"/>
      <c r="M4" s="27"/>
    </row>
    <row r="5" spans="1:16" ht="24" thickBot="1" x14ac:dyDescent="0.25">
      <c r="A5" s="640" t="s">
        <v>74</v>
      </c>
      <c r="B5" s="641"/>
      <c r="C5" s="641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42" t="s">
        <v>99</v>
      </c>
      <c r="B17" s="643"/>
      <c r="C17" s="643"/>
      <c r="D17" s="644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45" t="s">
        <v>95</v>
      </c>
      <c r="B18" s="646"/>
      <c r="C18" s="647"/>
      <c r="D18" s="64">
        <v>97.560975609756099</v>
      </c>
    </row>
    <row r="19" spans="1:13" ht="23.25" x14ac:dyDescent="0.2">
      <c r="A19" s="645" t="s">
        <v>98</v>
      </c>
      <c r="B19" s="646"/>
      <c r="C19" s="647"/>
      <c r="D19" s="64">
        <v>2.4390243902439011</v>
      </c>
      <c r="F19" s="654" t="s">
        <v>100</v>
      </c>
      <c r="G19" s="655"/>
      <c r="H19" s="62">
        <f>COUNTA(ปพ.5!D6:D55)</f>
        <v>34</v>
      </c>
      <c r="I19" s="52" t="s">
        <v>103</v>
      </c>
    </row>
    <row r="20" spans="1:13" ht="23.25" x14ac:dyDescent="0.5">
      <c r="A20" s="645" t="s">
        <v>96</v>
      </c>
      <c r="B20" s="646"/>
      <c r="C20" s="647"/>
      <c r="D20" s="65">
        <v>67.378048780487802</v>
      </c>
      <c r="F20" s="648" t="s">
        <v>101</v>
      </c>
      <c r="G20" s="649"/>
      <c r="H20" s="324">
        <v>0</v>
      </c>
      <c r="I20" s="52" t="s">
        <v>103</v>
      </c>
    </row>
    <row r="21" spans="1:13" ht="24" thickBot="1" x14ac:dyDescent="0.55000000000000004">
      <c r="A21" s="650" t="s">
        <v>97</v>
      </c>
      <c r="B21" s="651"/>
      <c r="C21" s="651"/>
      <c r="D21" s="66">
        <v>2.6951219512195101</v>
      </c>
      <c r="F21" s="652" t="s">
        <v>102</v>
      </c>
      <c r="G21" s="653"/>
      <c r="H21" s="63">
        <f>H19-H20</f>
        <v>34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2020-08-20T08:45:08Z</dcterms:modified>
</cp:coreProperties>
</file>