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 ปพ.6-8 ปีการศึกษา 2560 ฉบับส่งปริ้น\ปีการศึกษา 2562\"/>
    </mc:Choice>
  </mc:AlternateContent>
  <bookViews>
    <workbookView xWindow="0" yWindow="0" windowWidth="19200" windowHeight="10995" activeTab="2"/>
  </bookViews>
  <sheets>
    <sheet name="คำแนะนำ" sheetId="4" r:id="rId1"/>
    <sheet name="ข้อมูลนักเรียน" sheetId="1" r:id="rId2"/>
    <sheet name="รายงานรายบุคคล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" i="3" l="1"/>
  <c r="D29" i="3" l="1"/>
  <c r="AD7" i="3" l="1"/>
  <c r="AD6" i="3"/>
  <c r="W2" i="3"/>
  <c r="X2" i="3"/>
  <c r="AA6" i="3"/>
  <c r="W18" i="3" l="1"/>
  <c r="R10" i="3"/>
  <c r="R9" i="3"/>
  <c r="O10" i="3"/>
  <c r="O9" i="3"/>
  <c r="K9" i="3"/>
  <c r="S8" i="3"/>
  <c r="P8" i="3"/>
  <c r="M8" i="3"/>
  <c r="K8" i="3"/>
  <c r="S7" i="3"/>
  <c r="P7" i="3"/>
  <c r="M7" i="3"/>
  <c r="K7" i="3"/>
  <c r="S5" i="3"/>
  <c r="S6" i="3"/>
  <c r="P6" i="3"/>
  <c r="M6" i="3"/>
  <c r="K6" i="3"/>
  <c r="O5" i="3"/>
  <c r="K5" i="3"/>
  <c r="R4" i="3"/>
  <c r="O4" i="3"/>
  <c r="M4" i="3"/>
  <c r="K4" i="3"/>
  <c r="T3" i="3"/>
  <c r="R3" i="3"/>
  <c r="P3" i="3"/>
  <c r="N3" i="3"/>
  <c r="L3" i="3"/>
  <c r="K3" i="3"/>
  <c r="S2" i="3"/>
  <c r="P2" i="3"/>
  <c r="M2" i="3"/>
  <c r="K2" i="3"/>
  <c r="G14" i="3"/>
  <c r="D13" i="3"/>
  <c r="E16" i="3"/>
  <c r="E15" i="3"/>
  <c r="E14" i="3"/>
  <c r="F8" i="3"/>
  <c r="F13" i="3"/>
</calcChain>
</file>

<file path=xl/sharedStrings.xml><?xml version="1.0" encoding="utf-8"?>
<sst xmlns="http://schemas.openxmlformats.org/spreadsheetml/2006/main" count="490" uniqueCount="366">
  <si>
    <t>ปีการศึกษา</t>
  </si>
  <si>
    <t>ชั้นประถมศึกษาปีที่</t>
  </si>
  <si>
    <t>1/1</t>
  </si>
  <si>
    <t>๑ ชื่อครูประจำชั้น</t>
  </si>
  <si>
    <t>๒ ชื่อครูประจำชั้น</t>
  </si>
  <si>
    <t>2</t>
  </si>
  <si>
    <t>5</t>
  </si>
  <si>
    <t>1</t>
  </si>
  <si>
    <t>มกราคม</t>
  </si>
  <si>
    <t>2550</t>
  </si>
  <si>
    <t>พุทธ</t>
  </si>
  <si>
    <t>ไทย</t>
  </si>
  <si>
    <t>0</t>
  </si>
  <si>
    <t>ผ่าน</t>
  </si>
  <si>
    <t>4</t>
  </si>
  <si>
    <t>ID</t>
  </si>
  <si>
    <t>ชื่อ</t>
  </si>
  <si>
    <t>นามสกุล</t>
  </si>
  <si>
    <t>เลขประจำตัว</t>
  </si>
  <si>
    <t>เลขประชาชน</t>
  </si>
  <si>
    <t>เกิดวันที่</t>
  </si>
  <si>
    <t>เดือน</t>
  </si>
  <si>
    <t>ปี พ.ศ.</t>
  </si>
  <si>
    <t>ศาสนา</t>
  </si>
  <si>
    <t>เชื้อชาติ</t>
  </si>
  <si>
    <t>สัญชาติ</t>
  </si>
  <si>
    <t>บ้านเลขที่</t>
  </si>
  <si>
    <t>หมู่ที่</t>
  </si>
  <si>
    <t>ถนน</t>
  </si>
  <si>
    <t>ตำบล/แขวง</t>
  </si>
  <si>
    <t>อำเภอ/เขต</t>
  </si>
  <si>
    <t>จังหวัด</t>
  </si>
  <si>
    <t>รหัสไปรษณีย์</t>
  </si>
  <si>
    <t>ชื่อบิดา</t>
  </si>
  <si>
    <t>นามสกุลบิดา</t>
  </si>
  <si>
    <t>อาชีพ</t>
  </si>
  <si>
    <t>โทรศัพท์</t>
  </si>
  <si>
    <t>ชื่อมารดา</t>
  </si>
  <si>
    <t>นามสกุลมารดา</t>
  </si>
  <si>
    <t>ชื่อผู้ปกครอง</t>
  </si>
  <si>
    <t>นามสกุลผู้ปกครอง</t>
  </si>
  <si>
    <t>เกี่ยวข้องเป็น</t>
  </si>
  <si>
    <t>เป็นบุตรคนที่</t>
  </si>
  <si>
    <t>จำนวนพี่น้อง</t>
  </si>
  <si>
    <t>พี่ชาย/คน</t>
  </si>
  <si>
    <t>พี่สาว/คน</t>
  </si>
  <si>
    <t>น้องชาย/คน</t>
  </si>
  <si>
    <t>น้องสาว/คน</t>
  </si>
  <si>
    <t>ครูประจำชั้น</t>
  </si>
  <si>
    <t>อังกฤษ</t>
  </si>
  <si>
    <t>จีน</t>
  </si>
  <si>
    <t>1/2</t>
  </si>
  <si>
    <t>กุมภาพันธ์</t>
  </si>
  <si>
    <t>2551</t>
  </si>
  <si>
    <t>คริสต์</t>
  </si>
  <si>
    <t>ดี</t>
  </si>
  <si>
    <t>24</t>
  </si>
  <si>
    <t>พฤศจิกายน</t>
  </si>
  <si>
    <t>2575</t>
  </si>
  <si>
    <t>11</t>
  </si>
  <si>
    <t>12</t>
  </si>
  <si>
    <t>ดีเยี่ยม</t>
  </si>
  <si>
    <t>3</t>
  </si>
  <si>
    <t>1/3</t>
  </si>
  <si>
    <t>มีนาคม</t>
  </si>
  <si>
    <t>2552</t>
  </si>
  <si>
    <t>อิสลาม</t>
  </si>
  <si>
    <t>ลาว</t>
  </si>
  <si>
    <t>1.5</t>
  </si>
  <si>
    <t>6</t>
  </si>
  <si>
    <t>1/4</t>
  </si>
  <si>
    <t>เมษายน</t>
  </si>
  <si>
    <t>2553</t>
  </si>
  <si>
    <t>เมียนม่า</t>
  </si>
  <si>
    <t>1/5</t>
  </si>
  <si>
    <t>พฤษภาคม</t>
  </si>
  <si>
    <t>2554</t>
  </si>
  <si>
    <t>กัมพูชา</t>
  </si>
  <si>
    <t>2.5</t>
  </si>
  <si>
    <t>1/6</t>
  </si>
  <si>
    <t>มิถุนายน</t>
  </si>
  <si>
    <t>2555</t>
  </si>
  <si>
    <t>มาเลยเซีย</t>
  </si>
  <si>
    <t>2/1</t>
  </si>
  <si>
    <t>7</t>
  </si>
  <si>
    <t>กรกฎาคม</t>
  </si>
  <si>
    <t>2556</t>
  </si>
  <si>
    <t>สิงคโปร์</t>
  </si>
  <si>
    <t>3.5</t>
  </si>
  <si>
    <t>2/2</t>
  </si>
  <si>
    <t>8</t>
  </si>
  <si>
    <t>สิงหาคม</t>
  </si>
  <si>
    <t>2557</t>
  </si>
  <si>
    <t>เวียดนาม</t>
  </si>
  <si>
    <t>2/3</t>
  </si>
  <si>
    <t>9</t>
  </si>
  <si>
    <t>กันยายน</t>
  </si>
  <si>
    <t>2558</t>
  </si>
  <si>
    <t>อินเดีย</t>
  </si>
  <si>
    <t>2/4</t>
  </si>
  <si>
    <t>10</t>
  </si>
  <si>
    <t>ตุลาคม</t>
  </si>
  <si>
    <t>2559</t>
  </si>
  <si>
    <t>ปากีสถาน</t>
  </si>
  <si>
    <t>2/5</t>
  </si>
  <si>
    <t>2560</t>
  </si>
  <si>
    <t>อเมริกา</t>
  </si>
  <si>
    <t>2/6</t>
  </si>
  <si>
    <t>ธันวาคม</t>
  </si>
  <si>
    <t>2561</t>
  </si>
  <si>
    <t>3/1</t>
  </si>
  <si>
    <t>13</t>
  </si>
  <si>
    <t>2562</t>
  </si>
  <si>
    <t>3/2</t>
  </si>
  <si>
    <t>14</t>
  </si>
  <si>
    <t>2563</t>
  </si>
  <si>
    <t>3/3</t>
  </si>
  <si>
    <t>15</t>
  </si>
  <si>
    <t>2564</t>
  </si>
  <si>
    <t>3/4</t>
  </si>
  <si>
    <t>16</t>
  </si>
  <si>
    <t>2565</t>
  </si>
  <si>
    <t>3/5</t>
  </si>
  <si>
    <t>17</t>
  </si>
  <si>
    <t>2566</t>
  </si>
  <si>
    <t>3/6</t>
  </si>
  <si>
    <t>18</t>
  </si>
  <si>
    <t>2567</t>
  </si>
  <si>
    <t>4/1</t>
  </si>
  <si>
    <t>19</t>
  </si>
  <si>
    <t>2568</t>
  </si>
  <si>
    <t>4/2</t>
  </si>
  <si>
    <t>20</t>
  </si>
  <si>
    <t>2569</t>
  </si>
  <si>
    <t>4/3</t>
  </si>
  <si>
    <t>21</t>
  </si>
  <si>
    <t>2570</t>
  </si>
  <si>
    <t>4/4</t>
  </si>
  <si>
    <t>22</t>
  </si>
  <si>
    <t>2571</t>
  </si>
  <si>
    <t>4/5</t>
  </si>
  <si>
    <t>23</t>
  </si>
  <si>
    <t>2572</t>
  </si>
  <si>
    <t>4/6</t>
  </si>
  <si>
    <t>2573</t>
  </si>
  <si>
    <t>5/1</t>
  </si>
  <si>
    <t>25</t>
  </si>
  <si>
    <t>2574</t>
  </si>
  <si>
    <t>5/2</t>
  </si>
  <si>
    <t>26</t>
  </si>
  <si>
    <t>5/3</t>
  </si>
  <si>
    <t>27</t>
  </si>
  <si>
    <t>5/4</t>
  </si>
  <si>
    <t>28</t>
  </si>
  <si>
    <t>5/5</t>
  </si>
  <si>
    <t>29</t>
  </si>
  <si>
    <t>5/6</t>
  </si>
  <si>
    <t>30</t>
  </si>
  <si>
    <t>6/1</t>
  </si>
  <si>
    <t>31</t>
  </si>
  <si>
    <t>6/2</t>
  </si>
  <si>
    <t>6/3</t>
  </si>
  <si>
    <t>6/4</t>
  </si>
  <si>
    <t>6/5</t>
  </si>
  <si>
    <t>6/6</t>
  </si>
  <si>
    <t>ข้อมูลส่วนตัวผู้เรียน</t>
  </si>
  <si>
    <t>แบบรายงานผลพัฒนาคุณภาพผู้เรียนรายบุคคล ( ปพ.6 )</t>
  </si>
  <si>
    <t>ความเห็นครูประจำชั้นและผู้ปกครอง</t>
  </si>
  <si>
    <t>ชื่อ-นามสกุล</t>
  </si>
  <si>
    <t>เลขประจำตัวประชาชน</t>
  </si>
  <si>
    <t>วัน เดือน ปี เกิด</t>
  </si>
  <si>
    <t>น้ำหนัก</t>
  </si>
  <si>
    <t>ภาคเรียนที่</t>
  </si>
  <si>
    <t xml:space="preserve">ความเห็นของครูประจำชั้น </t>
  </si>
  <si>
    <t>ความเห็นของผู้ปกครอง</t>
  </si>
  <si>
    <t>ที่อยู่เลขที่</t>
  </si>
  <si>
    <t>นักเรียนเป็นบุตรคนที่</t>
  </si>
  <si>
    <t>โรงเรียนมูลนิธิวัดปากบ่อ</t>
  </si>
  <si>
    <t>คน</t>
  </si>
  <si>
    <t>พี่ชาย</t>
  </si>
  <si>
    <t>น้องชาย</t>
  </si>
  <si>
    <t>แขวงสวนหลวง  เขตสวนหลวง  กรุงเทพมหานคร</t>
  </si>
  <si>
    <t>พี่สาว</t>
  </si>
  <si>
    <t>น้องสาว</t>
  </si>
  <si>
    <t>สำนักงานคณะกรรมการการส่งเสริมการศึกษา (สช.)</t>
  </si>
  <si>
    <t>ข้อมูลเวลาเรียนและความเจริญเติบโต</t>
  </si>
  <si>
    <t xml:space="preserve">     ชื่อ-นามสกุล</t>
  </si>
  <si>
    <t>เลขที่</t>
  </si>
  <si>
    <t>เวลาเรียน</t>
  </si>
  <si>
    <t>ความเจริญเติบโต</t>
  </si>
  <si>
    <t xml:space="preserve">   ลงชื่อ................................... ครูประจำชั้น/ครูที่ปรึกษา</t>
  </si>
  <si>
    <t xml:space="preserve">                 ลงชื่อ................................... ผู้ปกครอง</t>
  </si>
  <si>
    <t xml:space="preserve">     ครูประจำชั้น</t>
  </si>
  <si>
    <t>มาเรียน</t>
  </si>
  <si>
    <t>ขาด</t>
  </si>
  <si>
    <t>ป่วย</t>
  </si>
  <si>
    <t>ลากิจ</t>
  </si>
  <si>
    <t>อายุ(ปี)</t>
  </si>
  <si>
    <t>ส่วนสูง</t>
  </si>
  <si>
    <t xml:space="preserve">   ลงชื่อ....................................ผู้อำนวยการโรงเรียน</t>
  </si>
  <si>
    <t xml:space="preserve">                ................/.........................../.............</t>
  </si>
  <si>
    <t xml:space="preserve">       ................/.........................../......................</t>
  </si>
  <si>
    <t>เรียน   ท่านผู้ปกครอง</t>
  </si>
  <si>
    <t>เมื่อท่านได้รับสมุดรายงานการพัฒนาคุณภาพผู้เรียนรายบุคคล(ปพ.6) ฉบับนี้ โปรดสละเวลาพิจารณา</t>
  </si>
  <si>
    <t>ผลการเรียนเพื่อประโยชน์ต่อตัวนักเรียนในปกครองของท่านเอง เพราะจะช่วยให้รู้ผลการเรียน การอ่าน คิดวิเคราะห์</t>
  </si>
  <si>
    <t>และเขียน การประเมินคุณลักษณะอันพึงประสงค์ ด้านการเข้าร่วมกิจกรรมพัฒนาผู้เรียน  และความคิดเห็นของครู</t>
  </si>
  <si>
    <t>ประจำชั้น/ครูที่ปรึกษา  และกรุณาแสดงความคิดเห็นเกี่ยวกับตัวนักเรียนด้วยความจริงใจ  ความคิดเห็นของท่านจะช่วย</t>
  </si>
  <si>
    <t xml:space="preserve">ให้ครูเข้าใจนักเรียนดียิ่งขึ้น  และสามารถช่วยพัฒนาตัวนักเรียนได้ถูกต้อง  </t>
  </si>
  <si>
    <t>จึงเรียนมาเพื่อขอความร่วมมือและขอขอบคุณมา ณ โอกาสนี้</t>
  </si>
  <si>
    <t>ขอแสดงความนับถือ</t>
  </si>
  <si>
    <t>รวม</t>
  </si>
  <si>
    <t xml:space="preserve">                ................/.........................../............</t>
  </si>
  <si>
    <t>ผู้อำนวยการโรงเรียนมูลนิธิวัดปากบ่อ</t>
  </si>
  <si>
    <t>ความเห็น ภาค ๑</t>
  </si>
  <si>
    <t>ความเห็น ภาค 2</t>
  </si>
  <si>
    <t>ผู้อำนวยการโรงเรียน</t>
  </si>
  <si>
    <t>คำแนะนำ</t>
  </si>
  <si>
    <t>กำหนดให้ ครูประจำชั้น กรอกข้อมูลของนักเรียน เป็นรายบุคคล ตั้งแต่ เลขที่ ๑ ถึงเลขทีสุดท้ายของนักเรียนในชั้นเรียน</t>
  </si>
  <si>
    <t>กำหนดให้ ครูประจำชั้น จำเป็นต้องบันทึกงานทุกครั้งหลังจากลงข้อมูล หรือ แก้ไขข้อมูล ที่มีการเปลี่ยนแปลงทุกครั้ง</t>
  </si>
  <si>
    <t>กำหนดให้ ครูประจำชั้น กรอกความเห็นของครูประจำชั้นในแต่ละภาคเรียนการศึกษาได้ไม่เกิน  9-10  บรรทัด ต่อภาคเรียน</t>
  </si>
  <si>
    <t>กำหนดให้ ครูประจำชั้น สามารถตรวจสอบข้อมูลรายละเอียดของนักเรียนได้เป็น รายบุคคล โดยพิมพ์เลขที่ของนักเรียนที่ต้องการ ได้ที่ช่อง "เลขที่" และenter</t>
  </si>
  <si>
    <t>กำหนดให้ ครูประจำชั้น สามารถพิมพ์ข้อมูลของนักเรียนเป็นรายบุคคลได้ จำนวน 3 แผ่นต่อคน</t>
  </si>
  <si>
    <t>กำหนดให้ ครูประจำชั้น กรอกข้อมูลของชั้นเรียนให้เป็นปัจจุบันในช่องกรอบสีเหลือง เช่น ปีการศึกษา, ห้องเรียน, ครูประจำชั้น และผู้อำนวยการโรงเรียน</t>
  </si>
  <si>
    <t>ผู้เรียนตามแบบรายงานผลการพัฒนาคุณภาพผู้เรียนรายบุคคล ฉบับนี้</t>
  </si>
  <si>
    <t>เป็นผู้จบการศึกษา  ช่วงชั้นที่ ๑  หรือ ชั้นประถมศึกษาปีที่ ๖</t>
  </si>
  <si>
    <t>ขอแสดงความยินดีต่อความสำเร็จของนักเรียน  ขออวยพรให้มีสุขภาพร่างกาย  และจิตใจที่เข็มแข็ง</t>
  </si>
  <si>
    <t>ศึกษาเล่าเรียนต่อไปจนสามารถประกอบอาชีพสุจริตและพึ่งพาตนเองได้   เป็นผู้อนุรักษ์พลังงานธรรมชาติ</t>
  </si>
  <si>
    <t>สิ่งแวดล้อม   ขนบธรรมเนียมประเพณี    ศิลปวัฒนธรรม    ศาสนาที่นับถือ  เป็นผู้มีคุณธรรม   จริยธรรม</t>
  </si>
  <si>
    <t>ดำรงตนเป็นกำลังสำคัญของครอบครัว    เป็นประโยชน์ต่อสังคม    ประเทศชาติ     มนุษยชาติและโลก</t>
  </si>
  <si>
    <t>เป็นผู้ประกอบด้วยโภคทรัพย์และอริยทรัพย์  ตลอดไป</t>
  </si>
  <si>
    <t>ลงชื่อ</t>
  </si>
  <si>
    <t>ครูประจำชั้นประถมศึกษาปีที่ ๖</t>
  </si>
  <si>
    <t>(ประทับตรงโรงเรียน)</t>
  </si>
  <si>
    <t>ออก ณ  วันที่</t>
  </si>
  <si>
    <t>นางประเทืองทิพย์  ส่องแสง</t>
  </si>
  <si>
    <t>-</t>
  </si>
  <si>
    <t>เด็กหญิงบัณฑิตา</t>
  </si>
  <si>
    <t>(นายประเสริฐ นาคพิมพ์)</t>
  </si>
  <si>
    <t>เด็กชายสุนำโชค</t>
  </si>
  <si>
    <t>เด็กชายนัฐพงษ์</t>
  </si>
  <si>
    <t>เด็กชายกรวิชญ์</t>
  </si>
  <si>
    <t>เด็กหญิงกชดา</t>
  </si>
  <si>
    <t>เด็กชายไธยวิลย์</t>
  </si>
  <si>
    <t>เด็กชายยุทธวีร์</t>
  </si>
  <si>
    <t>เด็กชายภัทรพล</t>
  </si>
  <si>
    <t>เด็กชายปฏิณญา</t>
  </si>
  <si>
    <t>เด็กหญิงณนิรชา</t>
  </si>
  <si>
    <t>เด็กหญิงพรินพร</t>
  </si>
  <si>
    <t>เด็กหญิงจนิตา</t>
  </si>
  <si>
    <t>เด็กหญิงชนันธร</t>
  </si>
  <si>
    <t>เด็กหญิงรินรดา</t>
  </si>
  <si>
    <t>เด็กหญิงวิเวียน</t>
  </si>
  <si>
    <t>เด็กชายพินิจ</t>
  </si>
  <si>
    <t>เด็กชายนันท์สกร</t>
  </si>
  <si>
    <t>เด็กชายอภิชัย</t>
  </si>
  <si>
    <t>เด็กชายธีระพงษ์</t>
  </si>
  <si>
    <t>เด็กหญิงนัยญณา</t>
  </si>
  <si>
    <t>เด็กชายธนเมศฐ์</t>
  </si>
  <si>
    <t>เด็กชายภานุภัทร</t>
  </si>
  <si>
    <t>เด็กหญิงโชติกา</t>
  </si>
  <si>
    <t>เด็กหญิงเมธาวี</t>
  </si>
  <si>
    <t>เด็กชายเจษฎา</t>
  </si>
  <si>
    <t>เด็กหญิงอุรสา</t>
  </si>
  <si>
    <t>เด็กหญิงศิริรัญญา</t>
  </si>
  <si>
    <t>เด็กชายภานุวัชร์</t>
  </si>
  <si>
    <t>เด็กชายเทวา</t>
  </si>
  <si>
    <t>เด็กชายภัทรดนัย</t>
  </si>
  <si>
    <t>เด็กชายเชาวนนท์</t>
  </si>
  <si>
    <t>เด็กชายศุภเศรษฐ์</t>
  </si>
  <si>
    <t>เด็กหญิงพิชญธิดา</t>
  </si>
  <si>
    <t>แก้วสาสุข</t>
  </si>
  <si>
    <t>ทุมสิทธิ์</t>
  </si>
  <si>
    <t>ขันธพัฒน์</t>
  </si>
  <si>
    <t>ทอนไสระ</t>
  </si>
  <si>
    <t>ศรีกนก</t>
  </si>
  <si>
    <t>พงษ์วิจิตร</t>
  </si>
  <si>
    <t>จันทร์ด้วง</t>
  </si>
  <si>
    <t>สาระธรรม</t>
  </si>
  <si>
    <t>อินพลั้ง</t>
  </si>
  <si>
    <t>ภักดี</t>
  </si>
  <si>
    <t>อินทรกำแหง</t>
  </si>
  <si>
    <t>เหล่าศรี</t>
  </si>
  <si>
    <t>หลักบุญ</t>
  </si>
  <si>
    <t>สิทธิจันทร์</t>
  </si>
  <si>
    <t>มะลิวัลย์</t>
  </si>
  <si>
    <t>พรผาคำศรี</t>
  </si>
  <si>
    <t>บุญเกื้อ</t>
  </si>
  <si>
    <t>มีโชคชัย</t>
  </si>
  <si>
    <t>กันยุดม</t>
  </si>
  <si>
    <t>พูลเลิศ</t>
  </si>
  <si>
    <t>จรัสโภคา</t>
  </si>
  <si>
    <t>ดีงามเลิศ</t>
  </si>
  <si>
    <t>วงษ์สุข</t>
  </si>
  <si>
    <t>ภวังคนันท์</t>
  </si>
  <si>
    <t>อ่วมเมี่ยง</t>
  </si>
  <si>
    <t>พะไลรัมย์</t>
  </si>
  <si>
    <t>วงศ์สะอาดกุล</t>
  </si>
  <si>
    <t>ช้างหัวหน้า</t>
  </si>
  <si>
    <t>รัตนรักษ์</t>
  </si>
  <si>
    <t>คันที</t>
  </si>
  <si>
    <t>นิ่มละออ</t>
  </si>
  <si>
    <t>ตุ่นทิ</t>
  </si>
  <si>
    <t>ชิโดโกะอูเมลีวู</t>
  </si>
  <si>
    <t>7086</t>
  </si>
  <si>
    <t>7090</t>
  </si>
  <si>
    <t>7093</t>
  </si>
  <si>
    <t>7099</t>
  </si>
  <si>
    <t>7107</t>
  </si>
  <si>
    <t>7110</t>
  </si>
  <si>
    <t>7111</t>
  </si>
  <si>
    <t>7112</t>
  </si>
  <si>
    <t>7122</t>
  </si>
  <si>
    <t>7137</t>
  </si>
  <si>
    <t>7140</t>
  </si>
  <si>
    <t>7142</t>
  </si>
  <si>
    <t>7143</t>
  </si>
  <si>
    <t>7145</t>
  </si>
  <si>
    <t>7149</t>
  </si>
  <si>
    <t>7150</t>
  </si>
  <si>
    <t>7175</t>
  </si>
  <si>
    <t>7180</t>
  </si>
  <si>
    <t>7186</t>
  </si>
  <si>
    <t>7188</t>
  </si>
  <si>
    <t>7208</t>
  </si>
  <si>
    <t>7251</t>
  </si>
  <si>
    <t>7252</t>
  </si>
  <si>
    <t>7259</t>
  </si>
  <si>
    <t>7472</t>
  </si>
  <si>
    <t>7473</t>
  </si>
  <si>
    <t>7603</t>
  </si>
  <si>
    <t>7631</t>
  </si>
  <si>
    <t>7632</t>
  </si>
  <si>
    <t>7633</t>
  </si>
  <si>
    <t>7634</t>
  </si>
  <si>
    <t>7635</t>
  </si>
  <si>
    <t>7636</t>
  </si>
  <si>
    <t>1103200294920</t>
  </si>
  <si>
    <t>1739902598783</t>
  </si>
  <si>
    <t>1103704850419</t>
  </si>
  <si>
    <t>1103704776685</t>
  </si>
  <si>
    <t>1100704409451</t>
  </si>
  <si>
    <t>1103704768828</t>
  </si>
  <si>
    <t>1419902916052</t>
  </si>
  <si>
    <t>1104700266268</t>
  </si>
  <si>
    <t>1103200300385</t>
  </si>
  <si>
    <t>1103300313357</t>
  </si>
  <si>
    <t>1103704773465</t>
  </si>
  <si>
    <t>1103300314400</t>
  </si>
  <si>
    <t>1103200305263</t>
  </si>
  <si>
    <t>1100704370031</t>
  </si>
  <si>
    <t>1103200303261</t>
  </si>
  <si>
    <t>1103400262835</t>
  </si>
  <si>
    <t>1103200279653</t>
  </si>
  <si>
    <t>1348600089722</t>
  </si>
  <si>
    <t>1103200298704</t>
  </si>
  <si>
    <t>1103200308246</t>
  </si>
  <si>
    <t>1103200305492</t>
  </si>
  <si>
    <t>1101801721260</t>
  </si>
  <si>
    <t>1104700267825</t>
  </si>
  <si>
    <t>1329901799932</t>
  </si>
  <si>
    <t>1679000144518</t>
  </si>
  <si>
    <t>1103704821923</t>
  </si>
  <si>
    <t>1103704859190</t>
  </si>
  <si>
    <t>1103200298879</t>
  </si>
  <si>
    <t>1100704362284</t>
  </si>
  <si>
    <t>1500201347516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</si>
</sst>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D000000]0\ 0000\ 00000\ 00\ 0"/>
  </numFmts>
  <fonts count="16" x14ac:knownFonts="1">
    <font>
      <sz val="18"/>
      <color theme="1"/>
      <name val="TH SarabunIT๙"/>
      <family val="2"/>
      <charset val="222"/>
    </font>
    <font>
      <sz val="16"/>
      <color theme="1"/>
      <name val="TH SarabunIT๙"/>
      <family val="2"/>
    </font>
    <font>
      <b/>
      <sz val="18"/>
      <color theme="1"/>
      <name val="TH SarabunIT๙"/>
      <family val="2"/>
    </font>
    <font>
      <sz val="16"/>
      <name val="TH SarabunIT๙"/>
      <family val="2"/>
    </font>
    <font>
      <sz val="18"/>
      <color theme="1"/>
      <name val="TH SarabunIT๙"/>
      <family val="2"/>
    </font>
    <font>
      <sz val="20"/>
      <color theme="1"/>
      <name val="TH SarabunIT๙"/>
      <family val="2"/>
    </font>
    <font>
      <sz val="20"/>
      <color theme="1"/>
      <name val="TH SarabunIT๙"/>
      <family val="2"/>
      <charset val="222"/>
    </font>
    <font>
      <b/>
      <sz val="20"/>
      <color rgb="FF002060"/>
      <name val="TH SarabunIT๙"/>
      <family val="2"/>
    </font>
    <font>
      <b/>
      <sz val="24"/>
      <color theme="1"/>
      <name val="TH SarabunIT๙"/>
      <family val="2"/>
    </font>
    <font>
      <sz val="11"/>
      <color theme="1"/>
      <name val="TH SarabunIT๙"/>
      <family val="2"/>
    </font>
    <font>
      <b/>
      <sz val="20"/>
      <color theme="1"/>
      <name val="TH SarabunIT๙"/>
      <family val="2"/>
    </font>
    <font>
      <b/>
      <sz val="48"/>
      <color rgb="FFFF0000"/>
      <name val="TH SarabunIT๙"/>
      <family val="2"/>
    </font>
    <font>
      <b/>
      <sz val="18"/>
      <color rgb="FF7030A0"/>
      <name val="TH SarabunIT๙"/>
      <family val="2"/>
    </font>
    <font>
      <sz val="18"/>
      <name val="TH SarabunIT๙"/>
      <family val="2"/>
      <charset val="222"/>
    </font>
    <font>
      <sz val="16"/>
      <name val="TH SarabunIT๙"/>
      <family val="2"/>
      <charset val="222"/>
    </font>
    <font>
      <sz val="18"/>
      <color rgb="FF00B0F0"/>
      <name val="TH SarabunIT๙"/>
      <family val="2"/>
      <charset val="22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00"/>
        <bgColor indexed="64"/>
      </patternFill>
    </fill>
  </fills>
  <borders count="5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hair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/>
    <xf numFmtId="0" fontId="1" fillId="0" borderId="0" xfId="0" applyFont="1" applyAlignment="1">
      <alignment shrinkToFit="1"/>
    </xf>
    <xf numFmtId="0" fontId="0" fillId="0" borderId="0" xfId="0" applyAlignment="1">
      <alignment shrinkToFit="1"/>
    </xf>
    <xf numFmtId="0" fontId="1" fillId="3" borderId="18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1" borderId="2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0" fillId="6" borderId="13" xfId="0" applyFill="1" applyBorder="1" applyAlignment="1">
      <alignment shrinkToFit="1"/>
    </xf>
    <xf numFmtId="0" fontId="0" fillId="6" borderId="2" xfId="0" applyFill="1" applyBorder="1" applyAlignment="1">
      <alignment shrinkToFit="1"/>
    </xf>
    <xf numFmtId="0" fontId="0" fillId="7" borderId="2" xfId="0" applyFill="1" applyBorder="1" applyAlignment="1">
      <alignment shrinkToFit="1"/>
    </xf>
    <xf numFmtId="0" fontId="0" fillId="6" borderId="13" xfId="0" applyFill="1" applyBorder="1" applyAlignment="1">
      <alignment horizontal="center" shrinkToFit="1"/>
    </xf>
    <xf numFmtId="0" fontId="0" fillId="6" borderId="2" xfId="0" applyFill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7" borderId="2" xfId="0" applyFill="1" applyBorder="1" applyAlignment="1">
      <alignment horizontal="center" shrinkToFit="1"/>
    </xf>
    <xf numFmtId="0" fontId="0" fillId="0" borderId="0" xfId="0" applyFill="1" applyAlignment="1">
      <alignment shrinkToFit="1"/>
    </xf>
    <xf numFmtId="0" fontId="6" fillId="0" borderId="0" xfId="0" applyFont="1"/>
    <xf numFmtId="187" fontId="1" fillId="0" borderId="0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1" fillId="3" borderId="13" xfId="0" applyFont="1" applyFill="1" applyBorder="1" applyAlignment="1">
      <alignment horizontal="center" vertical="center" shrinkToFit="1"/>
    </xf>
    <xf numFmtId="49" fontId="2" fillId="7" borderId="3" xfId="0" applyNumberFormat="1" applyFont="1" applyFill="1" applyBorder="1" applyAlignment="1" applyProtection="1">
      <alignment horizontal="center" vertical="center"/>
      <protection locked="0"/>
    </xf>
    <xf numFmtId="49" fontId="1" fillId="7" borderId="3" xfId="0" applyNumberFormat="1" applyFont="1" applyFill="1" applyBorder="1" applyAlignment="1">
      <alignment horizontal="center" vertical="center"/>
    </xf>
    <xf numFmtId="0" fontId="1" fillId="7" borderId="3" xfId="0" quotePrefix="1" applyFont="1" applyFill="1" applyBorder="1" applyAlignment="1">
      <alignment horizontal="center" vertical="center"/>
    </xf>
    <xf numFmtId="0" fontId="1" fillId="7" borderId="17" xfId="0" quotePrefix="1" applyFont="1" applyFill="1" applyBorder="1" applyAlignment="1">
      <alignment horizontal="center" vertical="center"/>
    </xf>
    <xf numFmtId="0" fontId="1" fillId="7" borderId="0" xfId="0" quotePrefix="1" applyFont="1" applyFill="1" applyBorder="1" applyAlignment="1">
      <alignment horizontal="center" vertical="center"/>
    </xf>
    <xf numFmtId="0" fontId="1" fillId="7" borderId="23" xfId="0" quotePrefix="1" applyFont="1" applyFill="1" applyBorder="1" applyAlignment="1">
      <alignment horizontal="center" vertical="center"/>
    </xf>
    <xf numFmtId="0" fontId="1" fillId="7" borderId="7" xfId="0" quotePrefix="1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 shrinkToFit="1"/>
    </xf>
    <xf numFmtId="0" fontId="1" fillId="10" borderId="29" xfId="0" applyFont="1" applyFill="1" applyBorder="1" applyAlignment="1">
      <alignment horizontal="left" vertical="center" shrinkToFit="1"/>
    </xf>
    <xf numFmtId="0" fontId="1" fillId="10" borderId="0" xfId="0" applyFont="1" applyFill="1" applyBorder="1" applyAlignment="1">
      <alignment horizontal="left" vertical="center" shrinkToFit="1"/>
    </xf>
    <xf numFmtId="0" fontId="1" fillId="10" borderId="1" xfId="0" applyFont="1" applyFill="1" applyBorder="1" applyAlignment="1">
      <alignment horizontal="center" vertical="center" shrinkToFit="1"/>
    </xf>
    <xf numFmtId="0" fontId="1" fillId="3" borderId="29" xfId="0" applyFont="1" applyFill="1" applyBorder="1" applyAlignment="1">
      <alignment horizontal="left" vertical="center" shrinkToFit="1"/>
    </xf>
    <xf numFmtId="0" fontId="1" fillId="3" borderId="0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13" borderId="4" xfId="0" applyFont="1" applyFill="1" applyBorder="1"/>
    <xf numFmtId="0" fontId="1" fillId="13" borderId="5" xfId="0" applyFont="1" applyFill="1" applyBorder="1"/>
    <xf numFmtId="0" fontId="1" fillId="13" borderId="11" xfId="0" applyFont="1" applyFill="1" applyBorder="1"/>
    <xf numFmtId="0" fontId="1" fillId="13" borderId="0" xfId="0" applyFont="1" applyFill="1" applyBorder="1"/>
    <xf numFmtId="0" fontId="1" fillId="13" borderId="0" xfId="0" applyFont="1" applyFill="1" applyBorder="1" applyAlignment="1">
      <alignment horizontal="right" vertical="center"/>
    </xf>
    <xf numFmtId="0" fontId="1" fillId="13" borderId="6" xfId="0" applyFont="1" applyFill="1" applyBorder="1" applyAlignment="1">
      <alignment horizontal="center" vertical="center"/>
    </xf>
    <xf numFmtId="0" fontId="1" fillId="13" borderId="12" xfId="0" applyFont="1" applyFill="1" applyBorder="1"/>
    <xf numFmtId="0" fontId="2" fillId="13" borderId="11" xfId="0" applyFont="1" applyFill="1" applyBorder="1" applyAlignment="1" applyProtection="1">
      <protection locked="0"/>
    </xf>
    <xf numFmtId="0" fontId="2" fillId="13" borderId="0" xfId="0" applyFont="1" applyFill="1" applyBorder="1" applyAlignment="1" applyProtection="1">
      <protection locked="0"/>
    </xf>
    <xf numFmtId="0" fontId="1" fillId="13" borderId="0" xfId="0" applyFont="1" applyFill="1"/>
    <xf numFmtId="0" fontId="2" fillId="13" borderId="0" xfId="0" applyFont="1" applyFill="1" applyBorder="1" applyAlignment="1" applyProtection="1">
      <alignment horizontal="center" vertical="center"/>
      <protection locked="0"/>
    </xf>
    <xf numFmtId="0" fontId="2" fillId="13" borderId="12" xfId="0" applyFont="1" applyFill="1" applyBorder="1" applyAlignment="1" applyProtection="1">
      <protection locked="0"/>
    </xf>
    <xf numFmtId="49" fontId="1" fillId="13" borderId="0" xfId="0" applyNumberFormat="1" applyFont="1" applyFill="1" applyBorder="1"/>
    <xf numFmtId="0" fontId="1" fillId="13" borderId="11" xfId="0" applyFont="1" applyFill="1" applyBorder="1" applyAlignment="1">
      <alignment vertical="center"/>
    </xf>
    <xf numFmtId="0" fontId="1" fillId="13" borderId="20" xfId="0" applyFont="1" applyFill="1" applyBorder="1" applyAlignment="1">
      <alignment vertical="center"/>
    </xf>
    <xf numFmtId="0" fontId="1" fillId="13" borderId="21" xfId="0" applyFont="1" applyFill="1" applyBorder="1" applyAlignment="1">
      <alignment vertical="center"/>
    </xf>
    <xf numFmtId="0" fontId="1" fillId="13" borderId="12" xfId="0" applyFont="1" applyFill="1" applyBorder="1" applyAlignment="1">
      <alignment vertical="center"/>
    </xf>
    <xf numFmtId="0" fontId="1" fillId="13" borderId="22" xfId="0" applyFont="1" applyFill="1" applyBorder="1" applyAlignment="1">
      <alignment vertical="center"/>
    </xf>
    <xf numFmtId="0" fontId="1" fillId="12" borderId="0" xfId="0" applyFont="1" applyFill="1"/>
    <xf numFmtId="0" fontId="1" fillId="12" borderId="0" xfId="0" applyFont="1" applyFill="1" applyAlignment="1"/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right" vertical="center" shrinkToFit="1"/>
    </xf>
    <xf numFmtId="0" fontId="1" fillId="7" borderId="0" xfId="0" applyFont="1" applyFill="1" applyAlignment="1">
      <alignment horizontal="left" vertical="center" shrinkToFit="1"/>
    </xf>
    <xf numFmtId="0" fontId="1" fillId="14" borderId="0" xfId="0" applyFont="1" applyFill="1"/>
    <xf numFmtId="0" fontId="1" fillId="14" borderId="35" xfId="0" applyFont="1" applyFill="1" applyBorder="1" applyAlignment="1">
      <alignment horizontal="center" shrinkToFit="1"/>
    </xf>
    <xf numFmtId="0" fontId="1" fillId="14" borderId="26" xfId="0" applyFont="1" applyFill="1" applyBorder="1" applyAlignment="1">
      <alignment horizontal="center"/>
    </xf>
    <xf numFmtId="0" fontId="1" fillId="14" borderId="16" xfId="0" applyFont="1" applyFill="1" applyBorder="1"/>
    <xf numFmtId="0" fontId="1" fillId="14" borderId="15" xfId="0" applyFont="1" applyFill="1" applyBorder="1"/>
    <xf numFmtId="0" fontId="1" fillId="14" borderId="32" xfId="0" applyFont="1" applyFill="1" applyBorder="1"/>
    <xf numFmtId="0" fontId="1" fillId="11" borderId="38" xfId="0" applyFont="1" applyFill="1" applyBorder="1" applyAlignment="1">
      <alignment shrinkToFit="1"/>
    </xf>
    <xf numFmtId="0" fontId="1" fillId="11" borderId="0" xfId="0" applyFont="1" applyFill="1" applyBorder="1" applyAlignment="1">
      <alignment shrinkToFit="1"/>
    </xf>
    <xf numFmtId="0" fontId="1" fillId="11" borderId="42" xfId="0" applyFont="1" applyFill="1" applyBorder="1" applyAlignment="1">
      <alignment shrinkToFit="1"/>
    </xf>
    <xf numFmtId="0" fontId="4" fillId="11" borderId="38" xfId="0" applyFont="1" applyFill="1" applyBorder="1" applyAlignment="1">
      <alignment horizontal="center" vertical="center" shrinkToFit="1"/>
    </xf>
    <xf numFmtId="0" fontId="4" fillId="11" borderId="0" xfId="0" applyFont="1" applyFill="1" applyBorder="1" applyAlignment="1">
      <alignment horizontal="center" vertical="center" shrinkToFit="1"/>
    </xf>
    <xf numFmtId="0" fontId="4" fillId="11" borderId="42" xfId="0" applyFont="1" applyFill="1" applyBorder="1" applyAlignment="1">
      <alignment horizontal="center" vertical="center" shrinkToFit="1"/>
    </xf>
    <xf numFmtId="0" fontId="1" fillId="11" borderId="0" xfId="0" applyFont="1" applyFill="1" applyBorder="1" applyAlignment="1">
      <alignment vertical="center" shrinkToFit="1"/>
    </xf>
    <xf numFmtId="0" fontId="9" fillId="11" borderId="0" xfId="0" applyFont="1" applyFill="1" applyBorder="1" applyAlignment="1">
      <alignment vertical="center" shrinkToFit="1"/>
    </xf>
    <xf numFmtId="0" fontId="9" fillId="11" borderId="42" xfId="0" applyFont="1" applyFill="1" applyBorder="1" applyAlignment="1">
      <alignment vertical="center" shrinkToFit="1"/>
    </xf>
    <xf numFmtId="0" fontId="9" fillId="11" borderId="0" xfId="0" applyFont="1" applyFill="1" applyBorder="1" applyAlignment="1">
      <alignment horizontal="center" vertical="center" shrinkToFit="1"/>
    </xf>
    <xf numFmtId="0" fontId="9" fillId="11" borderId="42" xfId="0" applyFont="1" applyFill="1" applyBorder="1" applyAlignment="1">
      <alignment horizontal="center" vertical="center" shrinkToFit="1"/>
    </xf>
    <xf numFmtId="0" fontId="1" fillId="6" borderId="0" xfId="0" applyFont="1" applyFill="1" applyBorder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left" vertical="center" shrinkToFit="1"/>
    </xf>
    <xf numFmtId="0" fontId="1" fillId="11" borderId="43" xfId="0" applyFont="1" applyFill="1" applyBorder="1" applyAlignment="1">
      <alignment shrinkToFit="1"/>
    </xf>
    <xf numFmtId="0" fontId="1" fillId="11" borderId="44" xfId="0" applyFont="1" applyFill="1" applyBorder="1" applyAlignment="1">
      <alignment shrinkToFit="1"/>
    </xf>
    <xf numFmtId="0" fontId="1" fillId="11" borderId="45" xfId="0" applyFont="1" applyFill="1" applyBorder="1" applyAlignment="1">
      <alignment shrinkToFit="1"/>
    </xf>
    <xf numFmtId="0" fontId="1" fillId="11" borderId="0" xfId="0" applyFont="1" applyFill="1" applyAlignment="1">
      <alignment shrinkToFit="1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0" fillId="9" borderId="0" xfId="0" applyFill="1"/>
    <xf numFmtId="0" fontId="6" fillId="9" borderId="0" xfId="0" applyFont="1" applyFill="1"/>
    <xf numFmtId="1" fontId="7" fillId="9" borderId="0" xfId="0" applyNumberFormat="1" applyFont="1" applyFill="1"/>
    <xf numFmtId="0" fontId="7" fillId="9" borderId="0" xfId="0" applyFont="1" applyFill="1"/>
    <xf numFmtId="1" fontId="0" fillId="9" borderId="0" xfId="0" applyNumberFormat="1" applyFill="1"/>
    <xf numFmtId="0" fontId="0" fillId="2" borderId="0" xfId="0" applyFill="1"/>
    <xf numFmtId="49" fontId="5" fillId="5" borderId="31" xfId="0" applyNumberFormat="1" applyFont="1" applyFill="1" applyBorder="1" applyAlignment="1">
      <alignment shrinkToFit="1"/>
    </xf>
    <xf numFmtId="49" fontId="10" fillId="4" borderId="34" xfId="0" applyNumberFormat="1" applyFont="1" applyFill="1" applyBorder="1" applyAlignment="1">
      <alignment horizontal="right" shrinkToFit="1"/>
    </xf>
    <xf numFmtId="49" fontId="5" fillId="2" borderId="34" xfId="0" applyNumberFormat="1" applyFont="1" applyFill="1" applyBorder="1" applyAlignment="1">
      <alignment horizontal="center" shrinkToFit="1"/>
    </xf>
    <xf numFmtId="49" fontId="5" fillId="4" borderId="34" xfId="0" applyNumberFormat="1" applyFont="1" applyFill="1" applyBorder="1" applyAlignment="1">
      <alignment horizontal="center" shrinkToFit="1"/>
    </xf>
    <xf numFmtId="0" fontId="5" fillId="4" borderId="34" xfId="0" applyFont="1" applyFill="1" applyBorder="1" applyAlignment="1">
      <alignment horizontal="center" shrinkToFit="1"/>
    </xf>
    <xf numFmtId="49" fontId="10" fillId="4" borderId="2" xfId="0" applyNumberFormat="1" applyFont="1" applyFill="1" applyBorder="1" applyAlignment="1">
      <alignment horizontal="center" shrinkToFit="1"/>
    </xf>
    <xf numFmtId="49" fontId="1" fillId="0" borderId="0" xfId="0" applyNumberFormat="1" applyFont="1" applyAlignment="1">
      <alignment horizontal="center" shrinkToFit="1"/>
    </xf>
    <xf numFmtId="2" fontId="1" fillId="0" borderId="0" xfId="0" applyNumberFormat="1" applyFont="1" applyAlignment="1">
      <alignment horizontal="center" shrinkToFit="1"/>
    </xf>
    <xf numFmtId="49" fontId="5" fillId="5" borderId="30" xfId="0" applyNumberFormat="1" applyFont="1" applyFill="1" applyBorder="1" applyAlignment="1">
      <alignment horizontal="center" shrinkToFit="1"/>
    </xf>
    <xf numFmtId="49" fontId="10" fillId="8" borderId="32" xfId="0" applyNumberFormat="1" applyFont="1" applyFill="1" applyBorder="1" applyAlignment="1">
      <alignment horizontal="center" shrinkToFit="1"/>
    </xf>
    <xf numFmtId="49" fontId="10" fillId="8" borderId="33" xfId="0" applyNumberFormat="1" applyFont="1" applyFill="1" applyBorder="1" applyAlignment="1">
      <alignment horizontal="center" shrinkToFit="1"/>
    </xf>
    <xf numFmtId="187" fontId="0" fillId="6" borderId="13" xfId="0" applyNumberFormat="1" applyFill="1" applyBorder="1" applyAlignment="1">
      <alignment horizontal="center" shrinkToFit="1"/>
    </xf>
    <xf numFmtId="0" fontId="4" fillId="6" borderId="13" xfId="0" applyFont="1" applyFill="1" applyBorder="1" applyAlignment="1">
      <alignment horizontal="center" shrinkToFit="1"/>
    </xf>
    <xf numFmtId="0" fontId="4" fillId="6" borderId="13" xfId="0" applyFont="1" applyFill="1" applyBorder="1" applyAlignment="1">
      <alignment wrapText="1" readingOrder="1"/>
    </xf>
    <xf numFmtId="187" fontId="0" fillId="7" borderId="2" xfId="0" applyNumberFormat="1" applyFill="1" applyBorder="1" applyAlignment="1">
      <alignment horizontal="center" shrinkToFit="1"/>
    </xf>
    <xf numFmtId="49" fontId="4" fillId="7" borderId="2" xfId="0" applyNumberFormat="1" applyFont="1" applyFill="1" applyBorder="1" applyAlignment="1">
      <alignment horizontal="center" shrinkToFit="1"/>
    </xf>
    <xf numFmtId="0" fontId="0" fillId="7" borderId="2" xfId="0" applyFill="1" applyBorder="1" applyAlignment="1">
      <alignment wrapText="1" readingOrder="1"/>
    </xf>
    <xf numFmtId="187" fontId="0" fillId="6" borderId="2" xfId="0" applyNumberFormat="1" applyFill="1" applyBorder="1" applyAlignment="1">
      <alignment horizontal="center" shrinkToFit="1"/>
    </xf>
    <xf numFmtId="49" fontId="4" fillId="6" borderId="2" xfId="0" applyNumberFormat="1" applyFont="1" applyFill="1" applyBorder="1" applyAlignment="1">
      <alignment horizontal="center" shrinkToFit="1"/>
    </xf>
    <xf numFmtId="0" fontId="0" fillId="6" borderId="2" xfId="0" applyFill="1" applyBorder="1" applyAlignment="1">
      <alignment wrapText="1" readingOrder="1"/>
    </xf>
    <xf numFmtId="49" fontId="1" fillId="0" borderId="0" xfId="0" applyNumberFormat="1" applyFont="1" applyFill="1" applyAlignment="1">
      <alignment horizontal="center" shrinkToFit="1"/>
    </xf>
    <xf numFmtId="2" fontId="1" fillId="0" borderId="0" xfId="0" applyNumberFormat="1" applyFont="1" applyFill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13" fillId="6" borderId="2" xfId="0" applyFont="1" applyFill="1" applyBorder="1" applyAlignment="1">
      <alignment shrinkToFit="1"/>
    </xf>
    <xf numFmtId="0" fontId="13" fillId="7" borderId="2" xfId="0" applyFont="1" applyFill="1" applyBorder="1" applyAlignment="1">
      <alignment shrinkToFit="1"/>
    </xf>
    <xf numFmtId="0" fontId="13" fillId="6" borderId="13" xfId="0" applyFont="1" applyFill="1" applyBorder="1" applyAlignment="1">
      <alignment horizontal="center" shrinkToFit="1"/>
    </xf>
    <xf numFmtId="0" fontId="13" fillId="6" borderId="2" xfId="0" applyFont="1" applyFill="1" applyBorder="1" applyAlignment="1">
      <alignment horizontal="center" shrinkToFit="1"/>
    </xf>
    <xf numFmtId="187" fontId="13" fillId="6" borderId="2" xfId="0" applyNumberFormat="1" applyFont="1" applyFill="1" applyBorder="1" applyAlignment="1">
      <alignment horizontal="center" shrinkToFit="1"/>
    </xf>
    <xf numFmtId="49" fontId="13" fillId="6" borderId="2" xfId="0" applyNumberFormat="1" applyFont="1" applyFill="1" applyBorder="1" applyAlignment="1">
      <alignment horizontal="center" shrinkToFit="1"/>
    </xf>
    <xf numFmtId="0" fontId="13" fillId="6" borderId="2" xfId="0" applyFont="1" applyFill="1" applyBorder="1" applyAlignment="1">
      <alignment wrapText="1" readingOrder="1"/>
    </xf>
    <xf numFmtId="0" fontId="13" fillId="0" borderId="0" xfId="0" applyFont="1" applyAlignment="1">
      <alignment shrinkToFit="1"/>
    </xf>
    <xf numFmtId="49" fontId="14" fillId="0" borderId="0" xfId="0" applyNumberFormat="1" applyFont="1" applyAlignment="1">
      <alignment horizontal="center" shrinkToFit="1"/>
    </xf>
    <xf numFmtId="2" fontId="14" fillId="0" borderId="0" xfId="0" applyNumberFormat="1" applyFont="1" applyAlignment="1">
      <alignment horizontal="center" shrinkToFit="1"/>
    </xf>
    <xf numFmtId="0" fontId="13" fillId="7" borderId="2" xfId="0" applyFont="1" applyFill="1" applyBorder="1" applyAlignment="1">
      <alignment horizontal="center" shrinkToFit="1"/>
    </xf>
    <xf numFmtId="187" fontId="13" fillId="7" borderId="2" xfId="0" applyNumberFormat="1" applyFont="1" applyFill="1" applyBorder="1" applyAlignment="1">
      <alignment horizontal="center" shrinkToFit="1"/>
    </xf>
    <xf numFmtId="49" fontId="13" fillId="7" borderId="2" xfId="0" applyNumberFormat="1" applyFont="1" applyFill="1" applyBorder="1" applyAlignment="1">
      <alignment horizontal="center" shrinkToFit="1"/>
    </xf>
    <xf numFmtId="0" fontId="13" fillId="7" borderId="2" xfId="0" applyFont="1" applyFill="1" applyBorder="1" applyAlignment="1">
      <alignment wrapText="1" readingOrder="1"/>
    </xf>
    <xf numFmtId="0" fontId="15" fillId="7" borderId="2" xfId="0" applyFont="1" applyFill="1" applyBorder="1" applyAlignment="1">
      <alignment horizontal="center" shrinkToFit="1"/>
    </xf>
    <xf numFmtId="0" fontId="1" fillId="14" borderId="46" xfId="0" applyFont="1" applyFill="1" applyBorder="1" applyAlignment="1">
      <alignment horizontal="center"/>
    </xf>
    <xf numFmtId="0" fontId="1" fillId="0" borderId="47" xfId="0" applyFont="1" applyBorder="1"/>
    <xf numFmtId="0" fontId="1" fillId="0" borderId="48" xfId="0" applyFont="1" applyBorder="1"/>
    <xf numFmtId="0" fontId="1" fillId="14" borderId="49" xfId="0" applyFont="1" applyFill="1" applyBorder="1"/>
    <xf numFmtId="0" fontId="1" fillId="14" borderId="50" xfId="0" applyFont="1" applyFill="1" applyBorder="1"/>
    <xf numFmtId="0" fontId="1" fillId="14" borderId="33" xfId="0" applyFont="1" applyFill="1" applyBorder="1"/>
    <xf numFmtId="0" fontId="11" fillId="2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49" fontId="10" fillId="4" borderId="34" xfId="0" applyNumberFormat="1" applyFont="1" applyFill="1" applyBorder="1" applyAlignment="1">
      <alignment horizontal="right" shrinkToFit="1"/>
    </xf>
    <xf numFmtId="0" fontId="5" fillId="2" borderId="34" xfId="0" applyFont="1" applyFill="1" applyBorder="1" applyAlignment="1">
      <alignment horizontal="center" shrinkToFit="1"/>
    </xf>
    <xf numFmtId="49" fontId="5" fillId="2" borderId="34" xfId="0" applyNumberFormat="1" applyFont="1" applyFill="1" applyBorder="1" applyAlignment="1">
      <alignment horizontal="center" shrinkToFit="1"/>
    </xf>
    <xf numFmtId="0" fontId="8" fillId="11" borderId="39" xfId="0" applyFont="1" applyFill="1" applyBorder="1" applyAlignment="1">
      <alignment horizontal="center" vertical="center" shrinkToFit="1"/>
    </xf>
    <xf numFmtId="0" fontId="8" fillId="11" borderId="40" xfId="0" applyFont="1" applyFill="1" applyBorder="1" applyAlignment="1">
      <alignment horizontal="center" vertical="center" shrinkToFit="1"/>
    </xf>
    <xf numFmtId="0" fontId="8" fillId="11" borderId="41" xfId="0" applyFont="1" applyFill="1" applyBorder="1" applyAlignment="1">
      <alignment horizontal="center" vertical="center" shrinkToFit="1"/>
    </xf>
    <xf numFmtId="0" fontId="8" fillId="11" borderId="38" xfId="0" applyFont="1" applyFill="1" applyBorder="1" applyAlignment="1">
      <alignment horizontal="center" vertical="center" shrinkToFit="1"/>
    </xf>
    <xf numFmtId="0" fontId="8" fillId="11" borderId="0" xfId="0" applyFont="1" applyFill="1" applyBorder="1" applyAlignment="1">
      <alignment horizontal="center" vertical="center" shrinkToFit="1"/>
    </xf>
    <xf numFmtId="0" fontId="8" fillId="11" borderId="42" xfId="0" applyFont="1" applyFill="1" applyBorder="1" applyAlignment="1">
      <alignment horizontal="center" vertical="center" shrinkToFit="1"/>
    </xf>
    <xf numFmtId="0" fontId="4" fillId="11" borderId="38" xfId="0" applyFont="1" applyFill="1" applyBorder="1" applyAlignment="1">
      <alignment horizontal="center" vertical="center" shrinkToFit="1"/>
    </xf>
    <xf numFmtId="0" fontId="4" fillId="11" borderId="0" xfId="0" applyFont="1" applyFill="1" applyBorder="1" applyAlignment="1">
      <alignment horizontal="center" vertical="center" shrinkToFit="1"/>
    </xf>
    <xf numFmtId="0" fontId="4" fillId="11" borderId="42" xfId="0" applyFont="1" applyFill="1" applyBorder="1" applyAlignment="1">
      <alignment horizontal="center" vertical="center" shrinkToFit="1"/>
    </xf>
    <xf numFmtId="0" fontId="2" fillId="10" borderId="18" xfId="0" applyFont="1" applyFill="1" applyBorder="1" applyAlignment="1">
      <alignment horizontal="center" vertical="center" shrinkToFit="1"/>
    </xf>
    <xf numFmtId="0" fontId="2" fillId="10" borderId="27" xfId="0" applyFont="1" applyFill="1" applyBorder="1" applyAlignment="1">
      <alignment horizontal="center" vertical="center" shrinkToFit="1"/>
    </xf>
    <xf numFmtId="0" fontId="2" fillId="10" borderId="28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/>
    </xf>
    <xf numFmtId="0" fontId="1" fillId="7" borderId="3" xfId="0" applyFont="1" applyFill="1" applyBorder="1" applyAlignment="1">
      <alignment horizontal="center" vertical="center" shrinkToFit="1"/>
    </xf>
    <xf numFmtId="0" fontId="1" fillId="10" borderId="0" xfId="0" applyFont="1" applyFill="1" applyBorder="1" applyAlignment="1">
      <alignment horizontal="left" vertical="center" shrinkToFit="1"/>
    </xf>
    <xf numFmtId="187" fontId="1" fillId="7" borderId="3" xfId="0" applyNumberFormat="1" applyFont="1" applyFill="1" applyBorder="1" applyAlignment="1">
      <alignment horizontal="center" vertical="center" shrinkToFit="1"/>
    </xf>
    <xf numFmtId="187" fontId="1" fillId="7" borderId="24" xfId="0" applyNumberFormat="1" applyFont="1" applyFill="1" applyBorder="1" applyAlignment="1">
      <alignment horizontal="center" vertical="center" shrinkToFit="1"/>
    </xf>
    <xf numFmtId="0" fontId="1" fillId="7" borderId="7" xfId="0" applyFont="1" applyFill="1" applyBorder="1" applyAlignment="1">
      <alignment horizontal="center" vertical="center" shrinkToFit="1"/>
    </xf>
    <xf numFmtId="0" fontId="1" fillId="7" borderId="3" xfId="0" quotePrefix="1" applyFont="1" applyFill="1" applyBorder="1" applyAlignment="1">
      <alignment horizontal="center" vertical="center"/>
    </xf>
    <xf numFmtId="0" fontId="1" fillId="7" borderId="24" xfId="0" quotePrefix="1" applyFont="1" applyFill="1" applyBorder="1" applyAlignment="1">
      <alignment horizontal="center" vertical="center"/>
    </xf>
    <xf numFmtId="0" fontId="2" fillId="13" borderId="11" xfId="0" applyFont="1" applyFill="1" applyBorder="1" applyAlignment="1">
      <alignment horizontal="center" vertical="center"/>
    </xf>
    <xf numFmtId="0" fontId="2" fillId="13" borderId="0" xfId="0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 vertical="center"/>
    </xf>
    <xf numFmtId="0" fontId="1" fillId="14" borderId="36" xfId="0" applyFont="1" applyFill="1" applyBorder="1" applyAlignment="1">
      <alignment horizontal="center" vertical="center"/>
    </xf>
    <xf numFmtId="0" fontId="1" fillId="14" borderId="3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left" vertical="top" wrapText="1"/>
    </xf>
    <xf numFmtId="0" fontId="1" fillId="7" borderId="14" xfId="0" applyFont="1" applyFill="1" applyBorder="1" applyAlignment="1">
      <alignment horizontal="left" vertical="top" wrapText="1"/>
    </xf>
    <xf numFmtId="0" fontId="1" fillId="7" borderId="0" xfId="0" quotePrefix="1" applyFont="1" applyFill="1" applyBorder="1" applyAlignment="1">
      <alignment horizontal="center" vertical="center"/>
    </xf>
    <xf numFmtId="0" fontId="1" fillId="7" borderId="1" xfId="0" quotePrefix="1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1" fillId="7" borderId="3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shrinkToFit="1"/>
    </xf>
    <xf numFmtId="0" fontId="1" fillId="7" borderId="3" xfId="0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right" vertical="center"/>
    </xf>
    <xf numFmtId="0" fontId="1" fillId="13" borderId="0" xfId="0" applyFont="1" applyFill="1" applyBorder="1" applyAlignment="1">
      <alignment horizontal="right" vertical="center"/>
    </xf>
    <xf numFmtId="0" fontId="3" fillId="12" borderId="0" xfId="0" applyFont="1" applyFill="1" applyAlignment="1">
      <alignment horizontal="left" vertical="center"/>
    </xf>
    <xf numFmtId="0" fontId="1" fillId="12" borderId="0" xfId="0" applyFont="1" applyFill="1" applyAlignment="1">
      <alignment horizontal="left" vertical="center"/>
    </xf>
    <xf numFmtId="0" fontId="1" fillId="12" borderId="0" xfId="0" applyFont="1" applyFill="1" applyAlignment="1">
      <alignment horizontal="center"/>
    </xf>
    <xf numFmtId="0" fontId="1" fillId="13" borderId="0" xfId="0" applyFont="1" applyFill="1" applyBorder="1" applyAlignment="1">
      <alignment horizontal="left" vertical="center"/>
    </xf>
    <xf numFmtId="49" fontId="1" fillId="7" borderId="0" xfId="0" applyNumberFormat="1" applyFont="1" applyFill="1" applyBorder="1" applyAlignment="1">
      <alignment horizontal="left" vertical="center"/>
    </xf>
    <xf numFmtId="49" fontId="1" fillId="7" borderId="7" xfId="0" applyNumberFormat="1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7" borderId="7" xfId="0" quotePrefix="1" applyFont="1" applyFill="1" applyBorder="1" applyAlignment="1">
      <alignment horizontal="center"/>
    </xf>
    <xf numFmtId="0" fontId="1" fillId="7" borderId="7" xfId="0" quotePrefix="1" applyFont="1" applyFill="1" applyBorder="1" applyAlignment="1">
      <alignment horizontal="center" vertical="center"/>
    </xf>
    <xf numFmtId="0" fontId="1" fillId="7" borderId="7" xfId="0" quotePrefix="1" applyFont="1" applyFill="1" applyBorder="1" applyAlignment="1">
      <alignment horizontal="left" vertical="center"/>
    </xf>
    <xf numFmtId="0" fontId="1" fillId="13" borderId="0" xfId="0" applyFont="1" applyFill="1" applyBorder="1" applyAlignment="1">
      <alignment horizontal="center" vertical="center"/>
    </xf>
    <xf numFmtId="0" fontId="1" fillId="7" borderId="23" xfId="0" quotePrefix="1" applyFont="1" applyFill="1" applyBorder="1" applyAlignment="1">
      <alignment horizontal="center" vertical="center"/>
    </xf>
    <xf numFmtId="0" fontId="1" fillId="7" borderId="17" xfId="0" quotePrefix="1" applyFont="1" applyFill="1" applyBorder="1" applyAlignment="1">
      <alignment horizontal="center" vertical="center"/>
    </xf>
    <xf numFmtId="0" fontId="1" fillId="7" borderId="25" xfId="0" quotePrefix="1" applyFont="1" applyFill="1" applyBorder="1" applyAlignment="1">
      <alignment horizontal="center" vertical="center"/>
    </xf>
    <xf numFmtId="0" fontId="1" fillId="7" borderId="3" xfId="0" quotePrefix="1" applyFont="1" applyFill="1" applyBorder="1" applyAlignment="1">
      <alignment horizontal="center"/>
    </xf>
    <xf numFmtId="0" fontId="1" fillId="7" borderId="3" xfId="0" quotePrefix="1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center" vertical="center" shrinkToFit="1"/>
    </xf>
    <xf numFmtId="0" fontId="1" fillId="11" borderId="0" xfId="0" applyFont="1" applyFill="1" applyBorder="1" applyAlignment="1">
      <alignment horizontal="center" vertical="center" shrinkToFit="1"/>
    </xf>
    <xf numFmtId="0" fontId="1" fillId="11" borderId="0" xfId="0" applyFont="1" applyFill="1" applyBorder="1" applyAlignment="1">
      <alignment horizontal="right" vertical="center" shrinkToFit="1"/>
    </xf>
    <xf numFmtId="0" fontId="10" fillId="7" borderId="0" xfId="0" applyFont="1" applyFill="1" applyBorder="1" applyAlignment="1">
      <alignment horizontal="center" vertical="center" shrinkToFit="1"/>
    </xf>
    <xf numFmtId="0" fontId="10" fillId="7" borderId="0" xfId="0" applyFont="1" applyFill="1" applyBorder="1" applyAlignment="1">
      <alignment horizontal="left" vertical="center" shrinkToFit="1"/>
    </xf>
    <xf numFmtId="0" fontId="4" fillId="7" borderId="0" xfId="0" applyFont="1" applyFill="1" applyBorder="1" applyAlignment="1">
      <alignment horizontal="left" shrinkToFit="1"/>
    </xf>
    <xf numFmtId="0" fontId="4" fillId="11" borderId="38" xfId="0" applyFont="1" applyFill="1" applyBorder="1" applyAlignment="1">
      <alignment horizontal="left" vertical="center" shrinkToFit="1"/>
    </xf>
    <xf numFmtId="0" fontId="4" fillId="11" borderId="0" xfId="0" applyFont="1" applyFill="1" applyBorder="1" applyAlignment="1">
      <alignment horizontal="left" vertical="center" shrinkToFit="1"/>
    </xf>
    <xf numFmtId="0" fontId="4" fillId="11" borderId="42" xfId="0" applyFont="1" applyFill="1" applyBorder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3586;&#3657;&#3629;&#3617;&#3641;&#3621;&#3609;&#3633;&#3585;&#3648;&#3619;&#3637;&#3618;&#3609;!A1"/><Relationship Id="rId2" Type="http://schemas.openxmlformats.org/officeDocument/2006/relationships/image" Target="../media/image1.jpeg"/><Relationship Id="rId1" Type="http://schemas.openxmlformats.org/officeDocument/2006/relationships/hyperlink" Target="#&#3619;&#3634;&#3618;&#3591;&#3634;&#3609;&#3619;&#3634;&#3618;&#3610;&#3640;&#3588;&#3588;&#3621;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3619;&#3634;&#3618;&#3591;&#3634;&#3609;&#3619;&#3634;&#3618;&#3610;&#3640;&#3588;&#3588;&#3621;!A1"/><Relationship Id="rId2" Type="http://schemas.openxmlformats.org/officeDocument/2006/relationships/image" Target="../media/image3.jpeg"/><Relationship Id="rId1" Type="http://schemas.openxmlformats.org/officeDocument/2006/relationships/hyperlink" Target="#&#3588;&#3635;&#3649;&#3609;&#3632;&#3609;&#3635;!A1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hyperlink" Target="#&#3588;&#3635;&#3649;&#3609;&#3632;&#3609;&#3635;!A1"/><Relationship Id="rId7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hyperlink" Target="#&#3619;&#3634;&#3618;&#3591;&#3634;&#3609;&#3619;&#3634;&#3618;&#3610;&#3640;&#3588;&#3588;&#3621;!A1"/><Relationship Id="rId6" Type="http://schemas.openxmlformats.org/officeDocument/2006/relationships/image" Target="../media/image2.png"/><Relationship Id="rId5" Type="http://schemas.openxmlformats.org/officeDocument/2006/relationships/hyperlink" Target="#&#3586;&#3657;&#3629;&#3617;&#3641;&#3621;&#3609;&#3633;&#3585;&#3648;&#3619;&#3637;&#3618;&#3609;!A1"/><Relationship Id="rId10" Type="http://schemas.openxmlformats.org/officeDocument/2006/relationships/image" Target="../media/image10.png"/><Relationship Id="rId4" Type="http://schemas.openxmlformats.org/officeDocument/2006/relationships/image" Target="../media/image3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142874</xdr:colOff>
      <xdr:row>10</xdr:row>
      <xdr:rowOff>76920</xdr:rowOff>
    </xdr:from>
    <xdr:to>
      <xdr:col>14</xdr:col>
      <xdr:colOff>228599</xdr:colOff>
      <xdr:row>12</xdr:row>
      <xdr:rowOff>236124</xdr:rowOff>
    </xdr:to>
    <xdr:pic>
      <xdr:nvPicPr>
        <xdr:cNvPr id="2" name="รูปภาพ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9474" y="2953470"/>
          <a:ext cx="809625" cy="721179"/>
        </a:xfrm>
        <a:prstGeom prst="rect">
          <a:avLst/>
        </a:prstGeom>
      </xdr:spPr>
    </xdr:pic>
    <xdr:clientData/>
  </xdr:twoCellAnchor>
  <xdr:twoCellAnchor editAs="oneCell">
    <xdr:from>
      <xdr:col>11</xdr:col>
      <xdr:colOff>596038</xdr:colOff>
      <xdr:row>10</xdr:row>
      <xdr:rowOff>89937</xdr:rowOff>
    </xdr:from>
    <xdr:to>
      <xdr:col>12</xdr:col>
      <xdr:colOff>495300</xdr:colOff>
      <xdr:row>12</xdr:row>
      <xdr:rowOff>285750</xdr:rowOff>
    </xdr:to>
    <xdr:pic>
      <xdr:nvPicPr>
        <xdr:cNvPr id="3" name="รูปภาพ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3838" y="2966487"/>
          <a:ext cx="813662" cy="7577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342900</xdr:colOff>
      <xdr:row>0</xdr:row>
      <xdr:rowOff>95250</xdr:rowOff>
    </xdr:from>
    <xdr:to>
      <xdr:col>38</xdr:col>
      <xdr:colOff>258390</xdr:colOff>
      <xdr:row>1</xdr:row>
      <xdr:rowOff>400050</xdr:rowOff>
    </xdr:to>
    <xdr:pic>
      <xdr:nvPicPr>
        <xdr:cNvPr id="2" name="รูปภาพ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03950" y="95250"/>
          <a:ext cx="829890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829890</xdr:colOff>
      <xdr:row>55</xdr:row>
      <xdr:rowOff>171450</xdr:rowOff>
    </xdr:to>
    <xdr:pic>
      <xdr:nvPicPr>
        <xdr:cNvPr id="3" name="รูปภาพ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5020925"/>
          <a:ext cx="829890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323849</xdr:colOff>
      <xdr:row>53</xdr:row>
      <xdr:rowOff>95249</xdr:rowOff>
    </xdr:from>
    <xdr:to>
      <xdr:col>2</xdr:col>
      <xdr:colOff>1019174</xdr:colOff>
      <xdr:row>55</xdr:row>
      <xdr:rowOff>124064</xdr:rowOff>
    </xdr:to>
    <xdr:pic>
      <xdr:nvPicPr>
        <xdr:cNvPr id="4" name="รูปภาพ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4" y="15116174"/>
          <a:ext cx="695325" cy="619365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</xdr:colOff>
      <xdr:row>1</xdr:row>
      <xdr:rowOff>28575</xdr:rowOff>
    </xdr:from>
    <xdr:to>
      <xdr:col>1</xdr:col>
      <xdr:colOff>3174</xdr:colOff>
      <xdr:row>1</xdr:row>
      <xdr:rowOff>447675</xdr:rowOff>
    </xdr:to>
    <xdr:pic>
      <xdr:nvPicPr>
        <xdr:cNvPr id="5" name="รูปภาพ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485775"/>
          <a:ext cx="790575" cy="419100"/>
        </a:xfrm>
        <a:prstGeom prst="rect">
          <a:avLst/>
        </a:prstGeom>
      </xdr:spPr>
    </xdr:pic>
    <xdr:clientData/>
  </xdr:twoCellAnchor>
  <xdr:twoCellAnchor editAs="oneCell">
    <xdr:from>
      <xdr:col>38</xdr:col>
      <xdr:colOff>721719</xdr:colOff>
      <xdr:row>0</xdr:row>
      <xdr:rowOff>161925</xdr:rowOff>
    </xdr:from>
    <xdr:to>
      <xdr:col>39</xdr:col>
      <xdr:colOff>539750</xdr:colOff>
      <xdr:row>1</xdr:row>
      <xdr:rowOff>323850</xdr:rowOff>
    </xdr:to>
    <xdr:pic>
      <xdr:nvPicPr>
        <xdr:cNvPr id="6" name="รูปภาพ 5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97169" y="161925"/>
          <a:ext cx="732431" cy="619125"/>
        </a:xfrm>
        <a:prstGeom prst="rect">
          <a:avLst/>
        </a:prstGeom>
      </xdr:spPr>
    </xdr:pic>
    <xdr:clientData/>
  </xdr:twoCellAnchor>
  <xdr:twoCellAnchor editAs="oneCell">
    <xdr:from>
      <xdr:col>35</xdr:col>
      <xdr:colOff>0</xdr:colOff>
      <xdr:row>52</xdr:row>
      <xdr:rowOff>285750</xdr:rowOff>
    </xdr:from>
    <xdr:to>
      <xdr:col>35</xdr:col>
      <xdr:colOff>829890</xdr:colOff>
      <xdr:row>55</xdr:row>
      <xdr:rowOff>168275</xdr:rowOff>
    </xdr:to>
    <xdr:pic>
      <xdr:nvPicPr>
        <xdr:cNvPr id="7" name="รูปภาพ 6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60300" y="15011400"/>
          <a:ext cx="829890" cy="768350"/>
        </a:xfrm>
        <a:prstGeom prst="rect">
          <a:avLst/>
        </a:prstGeom>
      </xdr:spPr>
    </xdr:pic>
    <xdr:clientData/>
  </xdr:twoCellAnchor>
  <xdr:twoCellAnchor editAs="oneCell">
    <xdr:from>
      <xdr:col>35</xdr:col>
      <xdr:colOff>1651000</xdr:colOff>
      <xdr:row>53</xdr:row>
      <xdr:rowOff>69850</xdr:rowOff>
    </xdr:from>
    <xdr:to>
      <xdr:col>35</xdr:col>
      <xdr:colOff>2406650</xdr:colOff>
      <xdr:row>55</xdr:row>
      <xdr:rowOff>152400</xdr:rowOff>
    </xdr:to>
    <xdr:pic>
      <xdr:nvPicPr>
        <xdr:cNvPr id="8" name="รูปภาพ 7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11300" y="15090775"/>
          <a:ext cx="755650" cy="673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10740</xdr:colOff>
      <xdr:row>0</xdr:row>
      <xdr:rowOff>447675</xdr:rowOff>
    </xdr:to>
    <xdr:pic>
      <xdr:nvPicPr>
        <xdr:cNvPr id="9" name="รูปภาพ 8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9890" cy="447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276222</xdr:colOff>
      <xdr:row>32</xdr:row>
      <xdr:rowOff>190497</xdr:rowOff>
    </xdr:from>
    <xdr:to>
      <xdr:col>6</xdr:col>
      <xdr:colOff>47622</xdr:colOff>
      <xdr:row>34</xdr:row>
      <xdr:rowOff>83721</xdr:rowOff>
    </xdr:to>
    <xdr:pic>
      <xdr:nvPicPr>
        <xdr:cNvPr id="3" name="รูปภาพ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097" y="10858497"/>
          <a:ext cx="628650" cy="55997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133338</xdr:rowOff>
    </xdr:from>
    <xdr:to>
      <xdr:col>3</xdr:col>
      <xdr:colOff>258390</xdr:colOff>
      <xdr:row>34</xdr:row>
      <xdr:rowOff>257163</xdr:rowOff>
    </xdr:to>
    <xdr:pic>
      <xdr:nvPicPr>
        <xdr:cNvPr id="4" name="รูปภาพ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3" y="10801338"/>
          <a:ext cx="829890" cy="790575"/>
        </a:xfrm>
        <a:prstGeom prst="rect">
          <a:avLst/>
        </a:prstGeom>
      </xdr:spPr>
    </xdr:pic>
    <xdr:clientData/>
  </xdr:twoCellAnchor>
  <xdr:twoCellAnchor editAs="oneCell">
    <xdr:from>
      <xdr:col>3</xdr:col>
      <xdr:colOff>742950</xdr:colOff>
      <xdr:row>32</xdr:row>
      <xdr:rowOff>185734</xdr:rowOff>
    </xdr:from>
    <xdr:to>
      <xdr:col>4</xdr:col>
      <xdr:colOff>688038</xdr:colOff>
      <xdr:row>34</xdr:row>
      <xdr:rowOff>214309</xdr:rowOff>
    </xdr:to>
    <xdr:pic>
      <xdr:nvPicPr>
        <xdr:cNvPr id="5" name="รูปภาพ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1763" y="10853734"/>
          <a:ext cx="730900" cy="695325"/>
        </a:xfrm>
        <a:prstGeom prst="rect">
          <a:avLst/>
        </a:prstGeom>
      </xdr:spPr>
    </xdr:pic>
    <xdr:clientData/>
  </xdr:twoCellAnchor>
  <xdr:twoCellAnchor editAs="oneCell">
    <xdr:from>
      <xdr:col>25</xdr:col>
      <xdr:colOff>444500</xdr:colOff>
      <xdr:row>33</xdr:row>
      <xdr:rowOff>0</xdr:rowOff>
    </xdr:from>
    <xdr:to>
      <xdr:col>26</xdr:col>
      <xdr:colOff>575890</xdr:colOff>
      <xdr:row>35</xdr:row>
      <xdr:rowOff>123825</xdr:rowOff>
    </xdr:to>
    <xdr:pic>
      <xdr:nvPicPr>
        <xdr:cNvPr id="7" name="รูปภาพ 6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00" y="10477500"/>
          <a:ext cx="829890" cy="758825"/>
        </a:xfrm>
        <a:prstGeom prst="rect">
          <a:avLst/>
        </a:prstGeom>
      </xdr:spPr>
    </xdr:pic>
    <xdr:clientData/>
  </xdr:twoCellAnchor>
  <xdr:twoCellAnchor editAs="oneCell">
    <xdr:from>
      <xdr:col>11</xdr:col>
      <xdr:colOff>533400</xdr:colOff>
      <xdr:row>32</xdr:row>
      <xdr:rowOff>57150</xdr:rowOff>
    </xdr:from>
    <xdr:to>
      <xdr:col>13</xdr:col>
      <xdr:colOff>156790</xdr:colOff>
      <xdr:row>34</xdr:row>
      <xdr:rowOff>180975</xdr:rowOff>
    </xdr:to>
    <xdr:pic>
      <xdr:nvPicPr>
        <xdr:cNvPr id="8" name="รูปภาพ 7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6150" y="10217150"/>
          <a:ext cx="829890" cy="758825"/>
        </a:xfrm>
        <a:prstGeom prst="rect">
          <a:avLst/>
        </a:prstGeom>
      </xdr:spPr>
    </xdr:pic>
    <xdr:clientData/>
  </xdr:twoCellAnchor>
  <xdr:twoCellAnchor editAs="oneCell">
    <xdr:from>
      <xdr:col>22</xdr:col>
      <xdr:colOff>971550</xdr:colOff>
      <xdr:row>32</xdr:row>
      <xdr:rowOff>114300</xdr:rowOff>
    </xdr:from>
    <xdr:to>
      <xdr:col>22</xdr:col>
      <xdr:colOff>1801440</xdr:colOff>
      <xdr:row>34</xdr:row>
      <xdr:rowOff>238125</xdr:rowOff>
    </xdr:to>
    <xdr:pic>
      <xdr:nvPicPr>
        <xdr:cNvPr id="9" name="รูปภาพ 8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2050" y="10274300"/>
          <a:ext cx="829890" cy="75882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15</xdr:col>
      <xdr:colOff>135588</xdr:colOff>
      <xdr:row>35</xdr:row>
      <xdr:rowOff>28575</xdr:rowOff>
    </xdr:to>
    <xdr:pic>
      <xdr:nvPicPr>
        <xdr:cNvPr id="10" name="รูปภาพ 9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2500" y="10477500"/>
          <a:ext cx="738838" cy="663575"/>
        </a:xfrm>
        <a:prstGeom prst="rect">
          <a:avLst/>
        </a:prstGeom>
      </xdr:spPr>
    </xdr:pic>
    <xdr:clientData/>
  </xdr:twoCellAnchor>
  <xdr:twoCellAnchor editAs="oneCell">
    <xdr:from>
      <xdr:col>22</xdr:col>
      <xdr:colOff>2349500</xdr:colOff>
      <xdr:row>32</xdr:row>
      <xdr:rowOff>254000</xdr:rowOff>
    </xdr:from>
    <xdr:to>
      <xdr:col>22</xdr:col>
      <xdr:colOff>3072463</xdr:colOff>
      <xdr:row>34</xdr:row>
      <xdr:rowOff>282575</xdr:rowOff>
    </xdr:to>
    <xdr:pic>
      <xdr:nvPicPr>
        <xdr:cNvPr id="11" name="รูปภาพ 10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0" y="10414000"/>
          <a:ext cx="738838" cy="66357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571500</xdr:colOff>
      <xdr:row>33</xdr:row>
      <xdr:rowOff>95250</xdr:rowOff>
    </xdr:from>
    <xdr:to>
      <xdr:col>28</xdr:col>
      <xdr:colOff>611838</xdr:colOff>
      <xdr:row>35</xdr:row>
      <xdr:rowOff>123825</xdr:rowOff>
    </xdr:to>
    <xdr:pic>
      <xdr:nvPicPr>
        <xdr:cNvPr id="12" name="รูปภาพ 11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0" y="10572750"/>
          <a:ext cx="738838" cy="66357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571500</xdr:colOff>
      <xdr:row>33</xdr:row>
      <xdr:rowOff>0</xdr:rowOff>
    </xdr:from>
    <xdr:to>
      <xdr:col>16</xdr:col>
      <xdr:colOff>568325</xdr:colOff>
      <xdr:row>34</xdr:row>
      <xdr:rowOff>210724</xdr:rowOff>
    </xdr:to>
    <xdr:pic>
      <xdr:nvPicPr>
        <xdr:cNvPr id="13" name="รูปภาพ 1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7250" y="10477500"/>
          <a:ext cx="628650" cy="528224"/>
        </a:xfrm>
        <a:prstGeom prst="rect">
          <a:avLst/>
        </a:prstGeom>
      </xdr:spPr>
    </xdr:pic>
    <xdr:clientData/>
  </xdr:twoCellAnchor>
  <xdr:twoCellAnchor editAs="oneCell">
    <xdr:from>
      <xdr:col>23</xdr:col>
      <xdr:colOff>952500</xdr:colOff>
      <xdr:row>33</xdr:row>
      <xdr:rowOff>0</xdr:rowOff>
    </xdr:from>
    <xdr:to>
      <xdr:col>23</xdr:col>
      <xdr:colOff>1581150</xdr:colOff>
      <xdr:row>34</xdr:row>
      <xdr:rowOff>210724</xdr:rowOff>
    </xdr:to>
    <xdr:pic>
      <xdr:nvPicPr>
        <xdr:cNvPr id="14" name="รูปภาพ 1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9250" y="10477500"/>
          <a:ext cx="628650" cy="528224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381000</xdr:colOff>
      <xdr:row>33</xdr:row>
      <xdr:rowOff>31750</xdr:rowOff>
    </xdr:from>
    <xdr:to>
      <xdr:col>30</xdr:col>
      <xdr:colOff>311150</xdr:colOff>
      <xdr:row>34</xdr:row>
      <xdr:rowOff>242474</xdr:rowOff>
    </xdr:to>
    <xdr:pic>
      <xdr:nvPicPr>
        <xdr:cNvPr id="15" name="รูปภาพ 1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66500" y="10509250"/>
          <a:ext cx="628650" cy="528224"/>
        </a:xfrm>
        <a:prstGeom prst="rect">
          <a:avLst/>
        </a:prstGeom>
      </xdr:spPr>
    </xdr:pic>
    <xdr:clientData/>
  </xdr:twoCellAnchor>
  <xdr:twoCellAnchor editAs="oneCell">
    <xdr:from>
      <xdr:col>3</xdr:col>
      <xdr:colOff>659842</xdr:colOff>
      <xdr:row>0</xdr:row>
      <xdr:rowOff>114300</xdr:rowOff>
    </xdr:from>
    <xdr:to>
      <xdr:col>5</xdr:col>
      <xdr:colOff>606984</xdr:colOff>
      <xdr:row>5</xdr:row>
      <xdr:rowOff>38100</xdr:rowOff>
    </xdr:to>
    <xdr:pic>
      <xdr:nvPicPr>
        <xdr:cNvPr id="16" name="รูปภาพ 15" descr="โลโก้ไม่มีพื้นหลังใช้ตัวนี้.pn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574367" y="114300"/>
          <a:ext cx="1585442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4"/>
  <sheetViews>
    <sheetView workbookViewId="0">
      <pane xSplit="15" ySplit="14" topLeftCell="Y15" activePane="bottomRight" state="frozen"/>
      <selection pane="topRight" activeCell="P1" sqref="P1"/>
      <selection pane="bottomLeft" activeCell="A15" sqref="A15"/>
      <selection pane="bottomRight" activeCell="J11" sqref="J11"/>
    </sheetView>
  </sheetViews>
  <sheetFormatPr defaultRowHeight="24.95" customHeight="1" x14ac:dyDescent="0.35"/>
  <cols>
    <col min="1" max="1" width="3.1796875" customWidth="1"/>
    <col min="2" max="2" width="4.81640625" customWidth="1"/>
    <col min="14" max="15" width="6.90625" customWidth="1"/>
  </cols>
  <sheetData>
    <row r="1" spans="1:15" ht="24.95" customHeight="1" x14ac:dyDescent="0.35">
      <c r="A1" s="97"/>
      <c r="B1" s="97"/>
      <c r="C1" s="97"/>
      <c r="D1" s="97"/>
      <c r="E1" s="97"/>
      <c r="F1" s="97"/>
      <c r="G1" s="142" t="s">
        <v>216</v>
      </c>
      <c r="H1" s="142"/>
      <c r="I1" s="142"/>
      <c r="J1" s="97"/>
      <c r="K1" s="97"/>
      <c r="L1" s="97"/>
      <c r="M1" s="97"/>
      <c r="N1" s="97"/>
      <c r="O1" s="97"/>
    </row>
    <row r="2" spans="1:15" ht="24.95" customHeight="1" x14ac:dyDescent="0.35">
      <c r="A2" s="97"/>
      <c r="B2" s="97"/>
      <c r="C2" s="97"/>
      <c r="D2" s="97"/>
      <c r="E2" s="97"/>
      <c r="F2" s="97"/>
      <c r="G2" s="142"/>
      <c r="H2" s="142"/>
      <c r="I2" s="142"/>
      <c r="J2" s="97"/>
      <c r="K2" s="97"/>
      <c r="L2" s="97"/>
      <c r="M2" s="97"/>
      <c r="N2" s="97"/>
      <c r="O2" s="97"/>
    </row>
    <row r="3" spans="1:15" s="22" customFormat="1" ht="24.95" customHeight="1" x14ac:dyDescent="0.4">
      <c r="A3" s="93"/>
      <c r="B3" s="94">
        <v>1</v>
      </c>
      <c r="C3" s="95" t="s">
        <v>222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15" ht="20.100000000000001" customHeight="1" x14ac:dyDescent="0.35">
      <c r="A4" s="92"/>
      <c r="B4" s="96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5" spans="1:15" s="22" customFormat="1" ht="24.95" customHeight="1" x14ac:dyDescent="0.4">
      <c r="A5" s="93"/>
      <c r="B5" s="95">
        <v>2</v>
      </c>
      <c r="C5" s="95" t="s">
        <v>217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</row>
    <row r="6" spans="1:15" ht="20.100000000000001" customHeight="1" x14ac:dyDescent="0.3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</row>
    <row r="7" spans="1:15" s="22" customFormat="1" ht="24.95" customHeight="1" x14ac:dyDescent="0.4">
      <c r="A7" s="93"/>
      <c r="B7" s="95">
        <v>3</v>
      </c>
      <c r="C7" s="95" t="s">
        <v>219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</row>
    <row r="8" spans="1:15" ht="20.100000000000001" customHeight="1" x14ac:dyDescent="0.3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</row>
    <row r="9" spans="1:15" s="22" customFormat="1" ht="24.95" customHeight="1" x14ac:dyDescent="0.4">
      <c r="A9" s="93"/>
      <c r="B9" s="95">
        <v>4</v>
      </c>
      <c r="C9" s="95" t="s">
        <v>220</v>
      </c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5" ht="20.100000000000001" customHeight="1" x14ac:dyDescent="0.35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</row>
    <row r="11" spans="1:15" s="22" customFormat="1" ht="24.95" customHeight="1" x14ac:dyDescent="0.4">
      <c r="A11" s="93"/>
      <c r="B11" s="95">
        <v>5</v>
      </c>
      <c r="C11" s="95" t="s">
        <v>221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</row>
    <row r="12" spans="1:15" ht="20.100000000000001" customHeight="1" x14ac:dyDescent="0.35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</row>
    <row r="13" spans="1:15" s="22" customFormat="1" ht="24.95" customHeight="1" x14ac:dyDescent="0.4">
      <c r="A13" s="93"/>
      <c r="B13" s="95">
        <v>6</v>
      </c>
      <c r="C13" s="95" t="s">
        <v>218</v>
      </c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</row>
    <row r="14" spans="1:15" ht="24.95" customHeight="1" x14ac:dyDescent="0.35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143" t="s">
        <v>177</v>
      </c>
      <c r="M14" s="143"/>
      <c r="N14" s="143"/>
      <c r="O14" s="143"/>
    </row>
  </sheetData>
  <sheetProtection sheet="1" objects="1" scenarios="1"/>
  <mergeCells count="2">
    <mergeCell ref="G1:I2"/>
    <mergeCell ref="L14:O1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N52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S1" sqref="S1:U1"/>
    </sheetView>
  </sheetViews>
  <sheetFormatPr defaultColWidth="8.7265625" defaultRowHeight="23.25" x14ac:dyDescent="0.35"/>
  <cols>
    <col min="1" max="1" width="7.81640625" style="19" customWidth="1"/>
    <col min="2" max="3" width="12.6328125" style="3" customWidth="1"/>
    <col min="4" max="4" width="6.6328125" style="3" customWidth="1"/>
    <col min="5" max="5" width="14.6328125" style="3" customWidth="1"/>
    <col min="6" max="6" width="4.6328125" style="3" customWidth="1"/>
    <col min="7" max="7" width="6.6328125" style="19" customWidth="1"/>
    <col min="8" max="8" width="5.6328125" style="19" customWidth="1"/>
    <col min="9" max="9" width="4.6328125" style="19" customWidth="1"/>
    <col min="10" max="11" width="5.6328125" style="19" customWidth="1"/>
    <col min="12" max="12" width="4.6328125" style="19" customWidth="1"/>
    <col min="13" max="13" width="3.81640625" style="19" customWidth="1"/>
    <col min="14" max="14" width="8.7265625" style="19"/>
    <col min="15" max="18" width="6.6328125" style="19" customWidth="1"/>
    <col min="19" max="20" width="7.6328125" style="19" customWidth="1"/>
    <col min="21" max="21" width="6.6328125" style="19" customWidth="1"/>
    <col min="22" max="22" width="8.08984375" style="19" customWidth="1"/>
    <col min="23" max="24" width="7.6328125" style="19" customWidth="1"/>
    <col min="25" max="25" width="6.6328125" style="19" customWidth="1"/>
    <col min="26" max="26" width="8.7265625" style="19"/>
    <col min="27" max="28" width="7.6328125" style="19" customWidth="1"/>
    <col min="29" max="29" width="7.81640625" style="19" customWidth="1"/>
    <col min="30" max="35" width="4.6328125" style="120" customWidth="1"/>
    <col min="36" max="37" width="28.6328125" style="3" customWidth="1"/>
    <col min="38" max="132" width="8.7265625" style="3"/>
    <col min="133" max="144" width="0" style="3" hidden="1" customWidth="1"/>
    <col min="145" max="16384" width="8.7265625" style="3"/>
  </cols>
  <sheetData>
    <row r="1" spans="1:144" s="104" customFormat="1" ht="36" customHeight="1" x14ac:dyDescent="0.4">
      <c r="A1" s="98"/>
      <c r="B1" s="99" t="s">
        <v>0</v>
      </c>
      <c r="C1" s="100">
        <v>2562</v>
      </c>
      <c r="D1" s="144" t="s">
        <v>1</v>
      </c>
      <c r="E1" s="144"/>
      <c r="F1" s="100" t="s">
        <v>2</v>
      </c>
      <c r="G1" s="144" t="s">
        <v>3</v>
      </c>
      <c r="H1" s="144"/>
      <c r="I1" s="144"/>
      <c r="J1" s="146" t="s">
        <v>234</v>
      </c>
      <c r="K1" s="146"/>
      <c r="L1" s="146"/>
      <c r="M1" s="146"/>
      <c r="N1" s="144" t="s">
        <v>4</v>
      </c>
      <c r="O1" s="144"/>
      <c r="P1" s="146" t="s">
        <v>235</v>
      </c>
      <c r="Q1" s="146"/>
      <c r="R1" s="146"/>
      <c r="S1" s="144" t="s">
        <v>215</v>
      </c>
      <c r="T1" s="144"/>
      <c r="U1" s="144"/>
      <c r="V1" s="145" t="s">
        <v>237</v>
      </c>
      <c r="W1" s="145"/>
      <c r="X1" s="145"/>
      <c r="Y1" s="101"/>
      <c r="Z1" s="102"/>
      <c r="AA1" s="101"/>
      <c r="AB1" s="101"/>
      <c r="AC1" s="101"/>
      <c r="AD1" s="101"/>
      <c r="AE1" s="101"/>
      <c r="AF1" s="101"/>
      <c r="AG1" s="101"/>
      <c r="AH1" s="101"/>
      <c r="AI1" s="101"/>
      <c r="AJ1" s="103" t="s">
        <v>213</v>
      </c>
      <c r="AK1" s="103" t="s">
        <v>214</v>
      </c>
      <c r="EC1" s="104">
        <v>2560</v>
      </c>
      <c r="ED1" s="104" t="s">
        <v>2</v>
      </c>
      <c r="EE1" s="105" t="s">
        <v>7</v>
      </c>
      <c r="EF1" s="104" t="s">
        <v>8</v>
      </c>
      <c r="EG1" s="105" t="s">
        <v>9</v>
      </c>
      <c r="EH1" s="104" t="s">
        <v>10</v>
      </c>
      <c r="EI1" s="104" t="s">
        <v>11</v>
      </c>
      <c r="EJ1" s="104" t="s">
        <v>7</v>
      </c>
      <c r="EK1" s="105" t="s">
        <v>12</v>
      </c>
      <c r="EL1" s="104" t="s">
        <v>13</v>
      </c>
      <c r="EM1" s="104" t="s">
        <v>7</v>
      </c>
      <c r="EN1" s="104" t="s">
        <v>14</v>
      </c>
    </row>
    <row r="2" spans="1:144" s="104" customFormat="1" ht="36" customHeight="1" thickBot="1" x14ac:dyDescent="0.45">
      <c r="A2" s="106" t="s">
        <v>15</v>
      </c>
      <c r="B2" s="107" t="s">
        <v>16</v>
      </c>
      <c r="C2" s="107" t="s">
        <v>17</v>
      </c>
      <c r="D2" s="107" t="s">
        <v>18</v>
      </c>
      <c r="E2" s="107" t="s">
        <v>19</v>
      </c>
      <c r="F2" s="107" t="s">
        <v>20</v>
      </c>
      <c r="G2" s="107" t="s">
        <v>21</v>
      </c>
      <c r="H2" s="107" t="s">
        <v>22</v>
      </c>
      <c r="I2" s="107" t="s">
        <v>23</v>
      </c>
      <c r="J2" s="107" t="s">
        <v>24</v>
      </c>
      <c r="K2" s="107" t="s">
        <v>25</v>
      </c>
      <c r="L2" s="107" t="s">
        <v>26</v>
      </c>
      <c r="M2" s="107" t="s">
        <v>27</v>
      </c>
      <c r="N2" s="107" t="s">
        <v>28</v>
      </c>
      <c r="O2" s="107" t="s">
        <v>29</v>
      </c>
      <c r="P2" s="107" t="s">
        <v>30</v>
      </c>
      <c r="Q2" s="107" t="s">
        <v>31</v>
      </c>
      <c r="R2" s="107" t="s">
        <v>32</v>
      </c>
      <c r="S2" s="107" t="s">
        <v>33</v>
      </c>
      <c r="T2" s="107" t="s">
        <v>34</v>
      </c>
      <c r="U2" s="107" t="s">
        <v>35</v>
      </c>
      <c r="V2" s="107" t="s">
        <v>36</v>
      </c>
      <c r="W2" s="107" t="s">
        <v>37</v>
      </c>
      <c r="X2" s="107" t="s">
        <v>38</v>
      </c>
      <c r="Y2" s="107" t="s">
        <v>35</v>
      </c>
      <c r="Z2" s="107" t="s">
        <v>36</v>
      </c>
      <c r="AA2" s="107" t="s">
        <v>39</v>
      </c>
      <c r="AB2" s="107" t="s">
        <v>40</v>
      </c>
      <c r="AC2" s="107" t="s">
        <v>41</v>
      </c>
      <c r="AD2" s="107" t="s">
        <v>42</v>
      </c>
      <c r="AE2" s="107" t="s">
        <v>43</v>
      </c>
      <c r="AF2" s="107" t="s">
        <v>44</v>
      </c>
      <c r="AG2" s="107" t="s">
        <v>45</v>
      </c>
      <c r="AH2" s="107" t="s">
        <v>46</v>
      </c>
      <c r="AI2" s="107" t="s">
        <v>47</v>
      </c>
      <c r="AJ2" s="107" t="s">
        <v>48</v>
      </c>
      <c r="AK2" s="108" t="s">
        <v>48</v>
      </c>
      <c r="EC2" s="104">
        <v>2561</v>
      </c>
      <c r="ED2" s="104" t="s">
        <v>51</v>
      </c>
      <c r="EE2" s="105" t="s">
        <v>5</v>
      </c>
      <c r="EF2" s="104" t="s">
        <v>52</v>
      </c>
      <c r="EG2" s="105" t="s">
        <v>53</v>
      </c>
      <c r="EH2" s="104" t="s">
        <v>54</v>
      </c>
      <c r="EI2" s="104" t="s">
        <v>50</v>
      </c>
      <c r="EJ2" s="104" t="s">
        <v>5</v>
      </c>
      <c r="EK2" s="105" t="s">
        <v>7</v>
      </c>
      <c r="EL2" s="104" t="s">
        <v>55</v>
      </c>
      <c r="EM2" s="104" t="s">
        <v>5</v>
      </c>
      <c r="EN2" s="104" t="s">
        <v>6</v>
      </c>
    </row>
    <row r="3" spans="1:144" ht="21.75" customHeight="1" x14ac:dyDescent="0.35">
      <c r="A3" s="17">
        <v>1</v>
      </c>
      <c r="B3" s="14" t="s">
        <v>238</v>
      </c>
      <c r="C3" s="14" t="s">
        <v>270</v>
      </c>
      <c r="D3" s="17" t="s">
        <v>303</v>
      </c>
      <c r="E3" s="109" t="s">
        <v>336</v>
      </c>
      <c r="F3" s="17">
        <v>15</v>
      </c>
      <c r="G3" s="17" t="s">
        <v>57</v>
      </c>
      <c r="H3" s="17">
        <v>2555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10"/>
      <c r="AE3" s="110"/>
      <c r="AF3" s="110"/>
      <c r="AG3" s="110"/>
      <c r="AH3" s="110"/>
      <c r="AI3" s="110"/>
      <c r="AJ3" s="111"/>
      <c r="AK3" s="111"/>
      <c r="EC3" s="104">
        <v>2562</v>
      </c>
      <c r="ED3" s="104" t="s">
        <v>63</v>
      </c>
      <c r="EE3" s="105" t="s">
        <v>62</v>
      </c>
      <c r="EF3" s="104" t="s">
        <v>64</v>
      </c>
      <c r="EG3" s="105" t="s">
        <v>65</v>
      </c>
      <c r="EH3" s="104" t="s">
        <v>66</v>
      </c>
      <c r="EI3" s="104" t="s">
        <v>67</v>
      </c>
      <c r="EJ3" s="104" t="s">
        <v>62</v>
      </c>
      <c r="EK3" s="105" t="s">
        <v>68</v>
      </c>
      <c r="EL3" s="104" t="s">
        <v>61</v>
      </c>
      <c r="EM3" s="104" t="s">
        <v>62</v>
      </c>
      <c r="EN3" s="104" t="s">
        <v>69</v>
      </c>
    </row>
    <row r="4" spans="1:144" ht="21.75" customHeight="1" x14ac:dyDescent="0.35">
      <c r="A4" s="20">
        <v>2</v>
      </c>
      <c r="B4" s="16" t="s">
        <v>239</v>
      </c>
      <c r="C4" s="16" t="s">
        <v>271</v>
      </c>
      <c r="D4" s="20" t="s">
        <v>304</v>
      </c>
      <c r="E4" s="112" t="s">
        <v>337</v>
      </c>
      <c r="F4" s="20">
        <v>9</v>
      </c>
      <c r="G4" s="20" t="s">
        <v>85</v>
      </c>
      <c r="H4" s="20">
        <v>2555</v>
      </c>
      <c r="I4" s="17"/>
      <c r="J4" s="17"/>
      <c r="K4" s="17"/>
      <c r="L4" s="20"/>
      <c r="M4" s="20"/>
      <c r="N4" s="17"/>
      <c r="O4" s="17"/>
      <c r="P4" s="17"/>
      <c r="Q4" s="17"/>
      <c r="R4" s="17"/>
      <c r="S4" s="20"/>
      <c r="T4" s="20"/>
      <c r="U4" s="17"/>
      <c r="V4" s="17"/>
      <c r="W4" s="20"/>
      <c r="X4" s="20"/>
      <c r="Y4" s="17"/>
      <c r="Z4" s="17"/>
      <c r="AA4" s="20"/>
      <c r="AB4" s="20"/>
      <c r="AC4" s="17"/>
      <c r="AD4" s="113"/>
      <c r="AE4" s="113"/>
      <c r="AF4" s="113"/>
      <c r="AG4" s="113"/>
      <c r="AH4" s="113"/>
      <c r="AI4" s="113"/>
      <c r="AJ4" s="114"/>
      <c r="AK4" s="114"/>
      <c r="EC4" s="104">
        <v>2563</v>
      </c>
      <c r="ED4" s="104" t="s">
        <v>70</v>
      </c>
      <c r="EE4" s="105" t="s">
        <v>14</v>
      </c>
      <c r="EF4" s="104" t="s">
        <v>71</v>
      </c>
      <c r="EG4" s="105" t="s">
        <v>72</v>
      </c>
      <c r="EH4" s="104"/>
      <c r="EI4" s="104" t="s">
        <v>73</v>
      </c>
      <c r="EJ4" s="104" t="s">
        <v>14</v>
      </c>
      <c r="EK4" s="105" t="s">
        <v>5</v>
      </c>
      <c r="EL4" s="104"/>
      <c r="EM4" s="104"/>
      <c r="EN4" s="104"/>
    </row>
    <row r="5" spans="1:144" ht="21.75" customHeight="1" x14ac:dyDescent="0.35">
      <c r="A5" s="18">
        <v>3</v>
      </c>
      <c r="B5" s="15" t="s">
        <v>240</v>
      </c>
      <c r="C5" s="15" t="s">
        <v>272</v>
      </c>
      <c r="D5" s="18" t="s">
        <v>305</v>
      </c>
      <c r="E5" s="115" t="s">
        <v>338</v>
      </c>
      <c r="F5" s="18">
        <v>7</v>
      </c>
      <c r="G5" s="18" t="s">
        <v>52</v>
      </c>
      <c r="H5" s="18">
        <v>2556</v>
      </c>
      <c r="I5" s="17"/>
      <c r="J5" s="17"/>
      <c r="K5" s="17"/>
      <c r="L5" s="18"/>
      <c r="M5" s="18"/>
      <c r="N5" s="17"/>
      <c r="O5" s="17"/>
      <c r="P5" s="17"/>
      <c r="Q5" s="17"/>
      <c r="R5" s="17"/>
      <c r="S5" s="18"/>
      <c r="T5" s="18"/>
      <c r="U5" s="17"/>
      <c r="V5" s="17"/>
      <c r="W5" s="18"/>
      <c r="X5" s="18"/>
      <c r="Y5" s="17"/>
      <c r="Z5" s="17"/>
      <c r="AA5" s="18"/>
      <c r="AB5" s="18"/>
      <c r="AC5" s="17"/>
      <c r="AD5" s="116"/>
      <c r="AE5" s="116"/>
      <c r="AF5" s="116"/>
      <c r="AG5" s="116"/>
      <c r="AH5" s="116"/>
      <c r="AI5" s="116"/>
      <c r="AJ5" s="117"/>
      <c r="AK5" s="117"/>
      <c r="EC5" s="104">
        <v>2564</v>
      </c>
      <c r="ED5" s="104" t="s">
        <v>74</v>
      </c>
      <c r="EE5" s="105" t="s">
        <v>6</v>
      </c>
      <c r="EF5" s="104" t="s">
        <v>75</v>
      </c>
      <c r="EG5" s="105" t="s">
        <v>76</v>
      </c>
      <c r="EH5" s="104"/>
      <c r="EI5" s="104" t="s">
        <v>77</v>
      </c>
      <c r="EJ5" s="104" t="s">
        <v>6</v>
      </c>
      <c r="EK5" s="105" t="s">
        <v>78</v>
      </c>
      <c r="EL5" s="104"/>
      <c r="EM5" s="104"/>
      <c r="EN5" s="104"/>
    </row>
    <row r="6" spans="1:144" s="21" customFormat="1" ht="21.75" customHeight="1" x14ac:dyDescent="0.35">
      <c r="A6" s="20">
        <v>4</v>
      </c>
      <c r="B6" s="16" t="s">
        <v>241</v>
      </c>
      <c r="C6" s="16" t="s">
        <v>273</v>
      </c>
      <c r="D6" s="20" t="s">
        <v>306</v>
      </c>
      <c r="E6" s="112" t="s">
        <v>339</v>
      </c>
      <c r="F6" s="20">
        <v>4</v>
      </c>
      <c r="G6" s="20" t="s">
        <v>85</v>
      </c>
      <c r="H6" s="20">
        <v>2555</v>
      </c>
      <c r="I6" s="17"/>
      <c r="J6" s="17"/>
      <c r="K6" s="17"/>
      <c r="L6" s="20"/>
      <c r="M6" s="20"/>
      <c r="N6" s="17"/>
      <c r="O6" s="17"/>
      <c r="P6" s="17"/>
      <c r="Q6" s="17"/>
      <c r="R6" s="17"/>
      <c r="S6" s="20"/>
      <c r="T6" s="20"/>
      <c r="U6" s="17"/>
      <c r="V6" s="17"/>
      <c r="W6" s="20"/>
      <c r="X6" s="20"/>
      <c r="Y6" s="17"/>
      <c r="Z6" s="17"/>
      <c r="AA6" s="20"/>
      <c r="AB6" s="20"/>
      <c r="AC6" s="17"/>
      <c r="AD6" s="113"/>
      <c r="AE6" s="113"/>
      <c r="AF6" s="113"/>
      <c r="AG6" s="113"/>
      <c r="AH6" s="113"/>
      <c r="AI6" s="113"/>
      <c r="AJ6" s="114"/>
      <c r="AK6" s="114"/>
      <c r="EC6" s="118">
        <v>2565</v>
      </c>
      <c r="ED6" s="118" t="s">
        <v>79</v>
      </c>
      <c r="EE6" s="119" t="s">
        <v>69</v>
      </c>
      <c r="EF6" s="118" t="s">
        <v>80</v>
      </c>
      <c r="EG6" s="119" t="s">
        <v>81</v>
      </c>
      <c r="EH6" s="118"/>
      <c r="EI6" s="118" t="s">
        <v>82</v>
      </c>
      <c r="EJ6" s="118" t="s">
        <v>69</v>
      </c>
      <c r="EK6" s="119" t="s">
        <v>62</v>
      </c>
      <c r="EL6" s="118"/>
      <c r="EM6" s="118"/>
      <c r="EN6" s="118"/>
    </row>
    <row r="7" spans="1:144" s="128" customFormat="1" ht="21.75" customHeight="1" x14ac:dyDescent="0.35">
      <c r="A7" s="124">
        <v>5</v>
      </c>
      <c r="B7" s="121" t="s">
        <v>242</v>
      </c>
      <c r="C7" s="121" t="s">
        <v>274</v>
      </c>
      <c r="D7" s="124" t="s">
        <v>307</v>
      </c>
      <c r="E7" s="125" t="s">
        <v>340</v>
      </c>
      <c r="F7" s="124">
        <v>19</v>
      </c>
      <c r="G7" s="124" t="s">
        <v>52</v>
      </c>
      <c r="H7" s="124">
        <v>2556</v>
      </c>
      <c r="I7" s="123"/>
      <c r="J7" s="123"/>
      <c r="K7" s="123"/>
      <c r="L7" s="124"/>
      <c r="M7" s="124"/>
      <c r="N7" s="123"/>
      <c r="O7" s="123"/>
      <c r="P7" s="123"/>
      <c r="Q7" s="123"/>
      <c r="R7" s="123"/>
      <c r="S7" s="124"/>
      <c r="T7" s="124"/>
      <c r="U7" s="123"/>
      <c r="V7" s="17"/>
      <c r="W7" s="124"/>
      <c r="X7" s="124"/>
      <c r="Y7" s="123"/>
      <c r="Z7" s="123"/>
      <c r="AA7" s="124"/>
      <c r="AB7" s="124"/>
      <c r="AC7" s="123"/>
      <c r="AD7" s="126"/>
      <c r="AE7" s="126"/>
      <c r="AF7" s="126"/>
      <c r="AG7" s="126"/>
      <c r="AH7" s="126"/>
      <c r="AI7" s="126"/>
      <c r="AJ7" s="127"/>
      <c r="AK7" s="127"/>
      <c r="EC7" s="129">
        <v>2566</v>
      </c>
      <c r="ED7" s="129" t="s">
        <v>83</v>
      </c>
      <c r="EE7" s="130" t="s">
        <v>84</v>
      </c>
      <c r="EF7" s="129" t="s">
        <v>85</v>
      </c>
      <c r="EG7" s="130" t="s">
        <v>86</v>
      </c>
      <c r="EH7" s="129"/>
      <c r="EI7" s="129" t="s">
        <v>87</v>
      </c>
      <c r="EJ7" s="129" t="s">
        <v>84</v>
      </c>
      <c r="EK7" s="130" t="s">
        <v>88</v>
      </c>
      <c r="EL7" s="129"/>
      <c r="EM7" s="129"/>
      <c r="EN7" s="129"/>
    </row>
    <row r="8" spans="1:144" s="128" customFormat="1" ht="21.75" customHeight="1" x14ac:dyDescent="0.35">
      <c r="A8" s="131">
        <v>6</v>
      </c>
      <c r="B8" s="122" t="s">
        <v>243</v>
      </c>
      <c r="C8" s="122" t="s">
        <v>275</v>
      </c>
      <c r="D8" s="131" t="s">
        <v>308</v>
      </c>
      <c r="E8" s="132" t="s">
        <v>341</v>
      </c>
      <c r="F8" s="131">
        <v>9</v>
      </c>
      <c r="G8" s="131" t="s">
        <v>80</v>
      </c>
      <c r="H8" s="131">
        <v>2555</v>
      </c>
      <c r="I8" s="123"/>
      <c r="J8" s="123"/>
      <c r="K8" s="123"/>
      <c r="L8" s="131"/>
      <c r="M8" s="131"/>
      <c r="N8" s="123"/>
      <c r="O8" s="123"/>
      <c r="P8" s="123"/>
      <c r="Q8" s="123"/>
      <c r="R8" s="123"/>
      <c r="S8" s="131"/>
      <c r="T8" s="131"/>
      <c r="U8" s="123"/>
      <c r="V8" s="17"/>
      <c r="W8" s="131"/>
      <c r="X8" s="131"/>
      <c r="Y8" s="123"/>
      <c r="Z8" s="123"/>
      <c r="AA8" s="131"/>
      <c r="AB8" s="131"/>
      <c r="AC8" s="123"/>
      <c r="AD8" s="133"/>
      <c r="AE8" s="133"/>
      <c r="AF8" s="133"/>
      <c r="AG8" s="133"/>
      <c r="AH8" s="133"/>
      <c r="AI8" s="133"/>
      <c r="AJ8" s="134"/>
      <c r="AK8" s="134"/>
      <c r="EC8" s="129">
        <v>2567</v>
      </c>
      <c r="ED8" s="129" t="s">
        <v>89</v>
      </c>
      <c r="EE8" s="130" t="s">
        <v>90</v>
      </c>
      <c r="EF8" s="129" t="s">
        <v>91</v>
      </c>
      <c r="EG8" s="130" t="s">
        <v>92</v>
      </c>
      <c r="EH8" s="129"/>
      <c r="EI8" s="129" t="s">
        <v>93</v>
      </c>
      <c r="EJ8" s="129" t="s">
        <v>90</v>
      </c>
      <c r="EK8" s="130" t="s">
        <v>14</v>
      </c>
      <c r="EL8" s="129"/>
      <c r="EM8" s="129"/>
      <c r="EN8" s="129"/>
    </row>
    <row r="9" spans="1:144" ht="21.75" customHeight="1" x14ac:dyDescent="0.35">
      <c r="A9" s="18">
        <v>7</v>
      </c>
      <c r="B9" s="15" t="s">
        <v>244</v>
      </c>
      <c r="C9" s="15" t="s">
        <v>276</v>
      </c>
      <c r="D9" s="18" t="s">
        <v>309</v>
      </c>
      <c r="E9" s="115" t="s">
        <v>342</v>
      </c>
      <c r="F9" s="18">
        <v>20</v>
      </c>
      <c r="G9" s="18" t="s">
        <v>71</v>
      </c>
      <c r="H9" s="18">
        <v>2556</v>
      </c>
      <c r="I9" s="17"/>
      <c r="J9" s="17"/>
      <c r="K9" s="17"/>
      <c r="L9" s="18"/>
      <c r="M9" s="18"/>
      <c r="N9" s="17"/>
      <c r="O9" s="17"/>
      <c r="P9" s="17"/>
      <c r="Q9" s="17"/>
      <c r="R9" s="17"/>
      <c r="S9" s="18"/>
      <c r="T9" s="18"/>
      <c r="U9" s="17"/>
      <c r="V9" s="17"/>
      <c r="W9" s="18"/>
      <c r="X9" s="18"/>
      <c r="Y9" s="17"/>
      <c r="Z9" s="17"/>
      <c r="AA9" s="18"/>
      <c r="AB9" s="18"/>
      <c r="AC9" s="17"/>
      <c r="AD9" s="116"/>
      <c r="AE9" s="116"/>
      <c r="AF9" s="116"/>
      <c r="AG9" s="116"/>
      <c r="AH9" s="116"/>
      <c r="AI9" s="116"/>
      <c r="AJ9" s="117"/>
      <c r="AK9" s="117"/>
      <c r="EC9" s="104">
        <v>2568</v>
      </c>
      <c r="ED9" s="104" t="s">
        <v>94</v>
      </c>
      <c r="EE9" s="105" t="s">
        <v>95</v>
      </c>
      <c r="EF9" s="104" t="s">
        <v>96</v>
      </c>
      <c r="EG9" s="105" t="s">
        <v>97</v>
      </c>
      <c r="EH9" s="104"/>
      <c r="EI9" s="104" t="s">
        <v>98</v>
      </c>
      <c r="EJ9" s="104" t="s">
        <v>95</v>
      </c>
      <c r="EK9" s="104"/>
      <c r="EL9" s="104"/>
      <c r="EM9" s="104"/>
      <c r="EN9" s="104"/>
    </row>
    <row r="10" spans="1:144" ht="21.75" customHeight="1" x14ac:dyDescent="0.35">
      <c r="A10" s="20">
        <v>8</v>
      </c>
      <c r="B10" s="16" t="s">
        <v>245</v>
      </c>
      <c r="C10" s="16" t="s">
        <v>277</v>
      </c>
      <c r="D10" s="20" t="s">
        <v>310</v>
      </c>
      <c r="E10" s="112" t="s">
        <v>343</v>
      </c>
      <c r="F10" s="20">
        <v>31</v>
      </c>
      <c r="G10" s="20" t="s">
        <v>8</v>
      </c>
      <c r="H10" s="20">
        <v>2556</v>
      </c>
      <c r="I10" s="17"/>
      <c r="J10" s="17"/>
      <c r="K10" s="17"/>
      <c r="L10" s="20"/>
      <c r="M10" s="20"/>
      <c r="N10" s="17"/>
      <c r="O10" s="17"/>
      <c r="P10" s="17"/>
      <c r="Q10" s="17"/>
      <c r="R10" s="17"/>
      <c r="S10" s="20"/>
      <c r="T10" s="20"/>
      <c r="U10" s="17"/>
      <c r="V10" s="17"/>
      <c r="W10" s="20"/>
      <c r="X10" s="20"/>
      <c r="Y10" s="17"/>
      <c r="Z10" s="17"/>
      <c r="AA10" s="20"/>
      <c r="AB10" s="20"/>
      <c r="AC10" s="17"/>
      <c r="AD10" s="113"/>
      <c r="AE10" s="113"/>
      <c r="AF10" s="113"/>
      <c r="AG10" s="113"/>
      <c r="AH10" s="113"/>
      <c r="AI10" s="113"/>
      <c r="AJ10" s="114"/>
      <c r="AK10" s="114"/>
      <c r="EC10" s="104">
        <v>2569</v>
      </c>
      <c r="ED10" s="104" t="s">
        <v>99</v>
      </c>
      <c r="EE10" s="105" t="s">
        <v>100</v>
      </c>
      <c r="EF10" s="104" t="s">
        <v>101</v>
      </c>
      <c r="EG10" s="105" t="s">
        <v>102</v>
      </c>
      <c r="EH10" s="104"/>
      <c r="EI10" s="104" t="s">
        <v>103</v>
      </c>
      <c r="EJ10" s="104" t="s">
        <v>100</v>
      </c>
      <c r="EK10" s="104"/>
      <c r="EL10" s="104"/>
      <c r="EM10" s="104"/>
      <c r="EN10" s="104"/>
    </row>
    <row r="11" spans="1:144" ht="21.75" customHeight="1" x14ac:dyDescent="0.35">
      <c r="A11" s="18">
        <v>9</v>
      </c>
      <c r="B11" s="15" t="s">
        <v>246</v>
      </c>
      <c r="C11" s="15" t="s">
        <v>278</v>
      </c>
      <c r="D11" s="18" t="s">
        <v>311</v>
      </c>
      <c r="E11" s="115" t="s">
        <v>344</v>
      </c>
      <c r="F11" s="18">
        <v>14</v>
      </c>
      <c r="G11" s="18" t="s">
        <v>8</v>
      </c>
      <c r="H11" s="18">
        <v>2556</v>
      </c>
      <c r="I11" s="17"/>
      <c r="J11" s="17"/>
      <c r="K11" s="17"/>
      <c r="L11" s="18"/>
      <c r="M11" s="18"/>
      <c r="N11" s="17"/>
      <c r="O11" s="17"/>
      <c r="P11" s="17"/>
      <c r="Q11" s="17"/>
      <c r="R11" s="17"/>
      <c r="S11" s="18"/>
      <c r="T11" s="18"/>
      <c r="U11" s="17"/>
      <c r="V11" s="17"/>
      <c r="W11" s="18"/>
      <c r="X11" s="18"/>
      <c r="Y11" s="17"/>
      <c r="Z11" s="17"/>
      <c r="AA11" s="18"/>
      <c r="AB11" s="18"/>
      <c r="AC11" s="17"/>
      <c r="AD11" s="116"/>
      <c r="AE11" s="116"/>
      <c r="AF11" s="116"/>
      <c r="AG11" s="116"/>
      <c r="AH11" s="116"/>
      <c r="AI11" s="116"/>
      <c r="AJ11" s="117"/>
      <c r="AK11" s="117"/>
      <c r="EC11" s="104">
        <v>2570</v>
      </c>
      <c r="ED11" s="104" t="s">
        <v>104</v>
      </c>
      <c r="EE11" s="105" t="s">
        <v>59</v>
      </c>
      <c r="EF11" s="104" t="s">
        <v>57</v>
      </c>
      <c r="EG11" s="105" t="s">
        <v>105</v>
      </c>
      <c r="EH11" s="104"/>
      <c r="EI11" s="104" t="s">
        <v>106</v>
      </c>
      <c r="EJ11" s="104" t="s">
        <v>59</v>
      </c>
      <c r="EK11" s="104"/>
      <c r="EL11" s="104"/>
      <c r="EM11" s="104"/>
      <c r="EN11" s="104"/>
    </row>
    <row r="12" spans="1:144" ht="21.75" customHeight="1" x14ac:dyDescent="0.35">
      <c r="A12" s="20">
        <v>10</v>
      </c>
      <c r="B12" s="16" t="s">
        <v>247</v>
      </c>
      <c r="C12" s="16" t="s">
        <v>279</v>
      </c>
      <c r="D12" s="20" t="s">
        <v>312</v>
      </c>
      <c r="E12" s="112">
        <v>110070432556152</v>
      </c>
      <c r="F12" s="20">
        <v>16</v>
      </c>
      <c r="G12" s="20" t="s">
        <v>80</v>
      </c>
      <c r="H12" s="20">
        <v>2555</v>
      </c>
      <c r="I12" s="17"/>
      <c r="J12" s="17"/>
      <c r="K12" s="17"/>
      <c r="L12" s="20"/>
      <c r="M12" s="20"/>
      <c r="N12" s="17"/>
      <c r="O12" s="17"/>
      <c r="P12" s="17"/>
      <c r="Q12" s="17"/>
      <c r="R12" s="17"/>
      <c r="S12" s="20"/>
      <c r="T12" s="20"/>
      <c r="U12" s="17"/>
      <c r="V12" s="17"/>
      <c r="W12" s="20"/>
      <c r="X12" s="20"/>
      <c r="Y12" s="17"/>
      <c r="Z12" s="17"/>
      <c r="AA12" s="20"/>
      <c r="AB12" s="20"/>
      <c r="AC12" s="17"/>
      <c r="AD12" s="113"/>
      <c r="AE12" s="113"/>
      <c r="AF12" s="113"/>
      <c r="AG12" s="113"/>
      <c r="AH12" s="113"/>
      <c r="AI12" s="113"/>
      <c r="AJ12" s="114"/>
      <c r="AK12" s="114"/>
      <c r="EC12" s="104">
        <v>2571</v>
      </c>
      <c r="ED12" s="104" t="s">
        <v>107</v>
      </c>
      <c r="EE12" s="105" t="s">
        <v>60</v>
      </c>
      <c r="EF12" s="104" t="s">
        <v>108</v>
      </c>
      <c r="EG12" s="105" t="s">
        <v>109</v>
      </c>
      <c r="EH12" s="104"/>
      <c r="EI12" s="104" t="s">
        <v>49</v>
      </c>
      <c r="EJ12" s="104" t="s">
        <v>60</v>
      </c>
      <c r="EK12" s="104"/>
      <c r="EL12" s="104"/>
      <c r="EM12" s="104"/>
      <c r="EN12" s="104"/>
    </row>
    <row r="13" spans="1:144" ht="21.75" customHeight="1" x14ac:dyDescent="0.35">
      <c r="A13" s="18">
        <v>11</v>
      </c>
      <c r="B13" s="15" t="s">
        <v>248</v>
      </c>
      <c r="C13" s="15" t="s">
        <v>280</v>
      </c>
      <c r="D13" s="18" t="s">
        <v>313</v>
      </c>
      <c r="E13" s="115" t="s">
        <v>345</v>
      </c>
      <c r="F13" s="18">
        <v>6</v>
      </c>
      <c r="G13" s="18" t="s">
        <v>64</v>
      </c>
      <c r="H13" s="18">
        <v>2556</v>
      </c>
      <c r="I13" s="17"/>
      <c r="J13" s="17"/>
      <c r="K13" s="17"/>
      <c r="L13" s="18"/>
      <c r="M13" s="18"/>
      <c r="N13" s="17"/>
      <c r="O13" s="17"/>
      <c r="P13" s="17"/>
      <c r="Q13" s="17"/>
      <c r="R13" s="17"/>
      <c r="S13" s="18"/>
      <c r="T13" s="18"/>
      <c r="U13" s="17"/>
      <c r="V13" s="17"/>
      <c r="W13" s="18"/>
      <c r="X13" s="18"/>
      <c r="Y13" s="17"/>
      <c r="Z13" s="17"/>
      <c r="AA13" s="18"/>
      <c r="AB13" s="18"/>
      <c r="AC13" s="17"/>
      <c r="AD13" s="116"/>
      <c r="AE13" s="116"/>
      <c r="AF13" s="116"/>
      <c r="AG13" s="116"/>
      <c r="AH13" s="116"/>
      <c r="AI13" s="116"/>
      <c r="AJ13" s="117"/>
      <c r="AK13" s="117"/>
      <c r="EC13" s="104">
        <v>2572</v>
      </c>
      <c r="ED13" s="104" t="s">
        <v>110</v>
      </c>
      <c r="EE13" s="105" t="s">
        <v>111</v>
      </c>
      <c r="EF13" s="104"/>
      <c r="EG13" s="105" t="s">
        <v>112</v>
      </c>
      <c r="EH13" s="104"/>
      <c r="EI13" s="104"/>
      <c r="EJ13" s="104"/>
      <c r="EK13" s="104"/>
      <c r="EL13" s="104"/>
      <c r="EM13" s="104"/>
      <c r="EN13" s="104"/>
    </row>
    <row r="14" spans="1:144" ht="21.75" customHeight="1" x14ac:dyDescent="0.35">
      <c r="A14" s="20">
        <v>12</v>
      </c>
      <c r="B14" s="16" t="s">
        <v>249</v>
      </c>
      <c r="C14" s="16" t="s">
        <v>281</v>
      </c>
      <c r="D14" s="20" t="s">
        <v>314</v>
      </c>
      <c r="E14" s="112" t="s">
        <v>346</v>
      </c>
      <c r="F14" s="20">
        <v>25</v>
      </c>
      <c r="G14" s="20" t="s">
        <v>80</v>
      </c>
      <c r="H14" s="20">
        <v>2555</v>
      </c>
      <c r="I14" s="17"/>
      <c r="J14" s="17"/>
      <c r="K14" s="17"/>
      <c r="L14" s="20"/>
      <c r="M14" s="20"/>
      <c r="N14" s="17"/>
      <c r="O14" s="17"/>
      <c r="P14" s="17"/>
      <c r="Q14" s="17"/>
      <c r="R14" s="17"/>
      <c r="S14" s="20"/>
      <c r="T14" s="20"/>
      <c r="U14" s="17"/>
      <c r="V14" s="17"/>
      <c r="W14" s="20"/>
      <c r="X14" s="20"/>
      <c r="Y14" s="17"/>
      <c r="Z14" s="17"/>
      <c r="AA14" s="20"/>
      <c r="AB14" s="20"/>
      <c r="AC14" s="17"/>
      <c r="AD14" s="113"/>
      <c r="AE14" s="113"/>
      <c r="AF14" s="113"/>
      <c r="AG14" s="113"/>
      <c r="AH14" s="113"/>
      <c r="AI14" s="113"/>
      <c r="AJ14" s="114"/>
      <c r="AK14" s="114"/>
      <c r="EC14" s="104">
        <v>2573</v>
      </c>
      <c r="ED14" s="104" t="s">
        <v>113</v>
      </c>
      <c r="EE14" s="105" t="s">
        <v>114</v>
      </c>
      <c r="EF14" s="104"/>
      <c r="EG14" s="105" t="s">
        <v>115</v>
      </c>
      <c r="EH14" s="104"/>
      <c r="EI14" s="104"/>
      <c r="EJ14" s="104"/>
      <c r="EK14" s="104"/>
      <c r="EL14" s="104"/>
      <c r="EM14" s="104"/>
      <c r="EN14" s="104"/>
    </row>
    <row r="15" spans="1:144" ht="21.75" customHeight="1" x14ac:dyDescent="0.35">
      <c r="A15" s="124">
        <v>13</v>
      </c>
      <c r="B15" s="121" t="s">
        <v>250</v>
      </c>
      <c r="C15" s="121" t="s">
        <v>282</v>
      </c>
      <c r="D15" s="124" t="s">
        <v>315</v>
      </c>
      <c r="E15" s="125">
        <v>110340026232555</v>
      </c>
      <c r="F15" s="124">
        <v>24</v>
      </c>
      <c r="G15" s="124" t="s">
        <v>108</v>
      </c>
      <c r="H15" s="124">
        <v>2555</v>
      </c>
      <c r="I15" s="123"/>
      <c r="J15" s="123"/>
      <c r="K15" s="123"/>
      <c r="L15" s="124"/>
      <c r="M15" s="124"/>
      <c r="N15" s="123"/>
      <c r="O15" s="123"/>
      <c r="P15" s="123"/>
      <c r="Q15" s="123"/>
      <c r="R15" s="123"/>
      <c r="S15" s="124"/>
      <c r="T15" s="124"/>
      <c r="U15" s="123"/>
      <c r="V15" s="123"/>
      <c r="W15" s="124"/>
      <c r="X15" s="124"/>
      <c r="Y15" s="123"/>
      <c r="Z15" s="123"/>
      <c r="AA15" s="124"/>
      <c r="AB15" s="124"/>
      <c r="AC15" s="123"/>
      <c r="AD15" s="126"/>
      <c r="AE15" s="126"/>
      <c r="AF15" s="126"/>
      <c r="AG15" s="126"/>
      <c r="AH15" s="126"/>
      <c r="AI15" s="126"/>
      <c r="AJ15" s="117"/>
      <c r="AK15" s="117"/>
      <c r="EC15" s="104">
        <v>2574</v>
      </c>
      <c r="ED15" s="104" t="s">
        <v>116</v>
      </c>
      <c r="EE15" s="105" t="s">
        <v>117</v>
      </c>
      <c r="EF15" s="104"/>
      <c r="EG15" s="105" t="s">
        <v>118</v>
      </c>
      <c r="EH15" s="104"/>
      <c r="EI15" s="104"/>
      <c r="EJ15" s="104"/>
      <c r="EK15" s="104"/>
      <c r="EL15" s="104"/>
      <c r="EM15" s="104"/>
      <c r="EN15" s="104"/>
    </row>
    <row r="16" spans="1:144" ht="21.75" customHeight="1" x14ac:dyDescent="0.35">
      <c r="A16" s="20">
        <v>14</v>
      </c>
      <c r="B16" s="16" t="s">
        <v>251</v>
      </c>
      <c r="C16" s="16" t="s">
        <v>302</v>
      </c>
      <c r="D16" s="20" t="s">
        <v>316</v>
      </c>
      <c r="E16" s="112" t="s">
        <v>347</v>
      </c>
      <c r="F16" s="20">
        <v>17</v>
      </c>
      <c r="G16" s="20" t="s">
        <v>71</v>
      </c>
      <c r="H16" s="20">
        <v>2556</v>
      </c>
      <c r="I16" s="17"/>
      <c r="J16" s="17"/>
      <c r="K16" s="17"/>
      <c r="L16" s="20"/>
      <c r="M16" s="20"/>
      <c r="N16" s="17"/>
      <c r="O16" s="17"/>
      <c r="P16" s="17"/>
      <c r="Q16" s="17"/>
      <c r="R16" s="17"/>
      <c r="S16" s="18"/>
      <c r="T16" s="18"/>
      <c r="U16" s="17"/>
      <c r="V16" s="17"/>
      <c r="W16" s="18"/>
      <c r="X16" s="18"/>
      <c r="Y16" s="123"/>
      <c r="Z16" s="17"/>
      <c r="AA16" s="18"/>
      <c r="AB16" s="18"/>
      <c r="AC16" s="123"/>
      <c r="AD16" s="113"/>
      <c r="AE16" s="113"/>
      <c r="AF16" s="113"/>
      <c r="AG16" s="113"/>
      <c r="AH16" s="113"/>
      <c r="AI16" s="113"/>
      <c r="AJ16" s="114"/>
      <c r="AK16" s="114"/>
      <c r="EC16" s="104">
        <v>2575</v>
      </c>
      <c r="ED16" s="104" t="s">
        <v>119</v>
      </c>
      <c r="EE16" s="105" t="s">
        <v>120</v>
      </c>
      <c r="EF16" s="104"/>
      <c r="EG16" s="105" t="s">
        <v>121</v>
      </c>
      <c r="EH16" s="104"/>
      <c r="EI16" s="104"/>
      <c r="EJ16" s="104"/>
      <c r="EK16" s="104"/>
      <c r="EL16" s="104"/>
      <c r="EM16" s="104"/>
      <c r="EN16" s="104"/>
    </row>
    <row r="17" spans="1:144" ht="21.75" customHeight="1" x14ac:dyDescent="0.35">
      <c r="A17" s="18">
        <v>15</v>
      </c>
      <c r="B17" s="15" t="s">
        <v>252</v>
      </c>
      <c r="C17" s="15" t="s">
        <v>283</v>
      </c>
      <c r="D17" s="18" t="s">
        <v>317</v>
      </c>
      <c r="E17" s="115" t="s">
        <v>348</v>
      </c>
      <c r="F17" s="18">
        <v>13</v>
      </c>
      <c r="G17" s="18" t="s">
        <v>64</v>
      </c>
      <c r="H17" s="18">
        <v>2556</v>
      </c>
      <c r="I17" s="17"/>
      <c r="J17" s="17"/>
      <c r="K17" s="17"/>
      <c r="L17" s="18"/>
      <c r="M17" s="18"/>
      <c r="N17" s="17"/>
      <c r="O17" s="17"/>
      <c r="P17" s="17"/>
      <c r="Q17" s="17"/>
      <c r="R17" s="17"/>
      <c r="S17" s="18"/>
      <c r="T17" s="18"/>
      <c r="U17" s="17"/>
      <c r="V17" s="123"/>
      <c r="W17" s="18"/>
      <c r="X17" s="18"/>
      <c r="Y17" s="17"/>
      <c r="Z17" s="17"/>
      <c r="AA17" s="18"/>
      <c r="AB17" s="18"/>
      <c r="AC17" s="17"/>
      <c r="AD17" s="116"/>
      <c r="AE17" s="116"/>
      <c r="AF17" s="116"/>
      <c r="AG17" s="116"/>
      <c r="AH17" s="116"/>
      <c r="AI17" s="116"/>
      <c r="AJ17" s="117"/>
      <c r="AK17" s="117"/>
      <c r="EC17" s="104"/>
      <c r="ED17" s="104" t="s">
        <v>122</v>
      </c>
      <c r="EE17" s="105" t="s">
        <v>123</v>
      </c>
      <c r="EF17" s="104"/>
      <c r="EG17" s="105" t="s">
        <v>124</v>
      </c>
      <c r="EH17" s="104"/>
      <c r="EI17" s="104"/>
      <c r="EJ17" s="104"/>
      <c r="EK17" s="104"/>
      <c r="EL17" s="104"/>
      <c r="EM17" s="104"/>
      <c r="EN17" s="104"/>
    </row>
    <row r="18" spans="1:144" ht="21.75" customHeight="1" x14ac:dyDescent="0.35">
      <c r="A18" s="20">
        <v>16</v>
      </c>
      <c r="B18" s="16" t="s">
        <v>253</v>
      </c>
      <c r="C18" s="16" t="s">
        <v>284</v>
      </c>
      <c r="D18" s="20" t="s">
        <v>318</v>
      </c>
      <c r="E18" s="112" t="s">
        <v>349</v>
      </c>
      <c r="F18" s="20">
        <v>20</v>
      </c>
      <c r="G18" s="20" t="s">
        <v>91</v>
      </c>
      <c r="H18" s="20">
        <v>2555</v>
      </c>
      <c r="I18" s="17"/>
      <c r="J18" s="17"/>
      <c r="K18" s="17"/>
      <c r="L18" s="20"/>
      <c r="M18" s="20"/>
      <c r="N18" s="17"/>
      <c r="O18" s="17"/>
      <c r="P18" s="17"/>
      <c r="Q18" s="17"/>
      <c r="R18" s="17"/>
      <c r="S18" s="20"/>
      <c r="T18" s="20"/>
      <c r="U18" s="17"/>
      <c r="V18" s="17"/>
      <c r="W18" s="135"/>
      <c r="X18" s="135"/>
      <c r="Y18" s="17"/>
      <c r="Z18" s="17"/>
      <c r="AA18" s="20"/>
      <c r="AB18" s="20"/>
      <c r="AC18" s="17"/>
      <c r="AD18" s="113"/>
      <c r="AE18" s="113"/>
      <c r="AF18" s="113"/>
      <c r="AG18" s="113"/>
      <c r="AH18" s="113"/>
      <c r="AI18" s="113"/>
      <c r="AJ18" s="114"/>
      <c r="AK18" s="114"/>
      <c r="EC18" s="104"/>
      <c r="ED18" s="104" t="s">
        <v>125</v>
      </c>
      <c r="EE18" s="105" t="s">
        <v>126</v>
      </c>
      <c r="EF18" s="104"/>
      <c r="EG18" s="105" t="s">
        <v>127</v>
      </c>
      <c r="EH18" s="104"/>
      <c r="EI18" s="104"/>
      <c r="EJ18" s="104"/>
      <c r="EK18" s="104"/>
      <c r="EL18" s="104"/>
      <c r="EM18" s="104"/>
      <c r="EN18" s="104"/>
    </row>
    <row r="19" spans="1:144" ht="21.75" customHeight="1" x14ac:dyDescent="0.35">
      <c r="A19" s="18">
        <v>17</v>
      </c>
      <c r="B19" s="15" t="s">
        <v>254</v>
      </c>
      <c r="C19" s="15" t="s">
        <v>285</v>
      </c>
      <c r="D19" s="18" t="s">
        <v>319</v>
      </c>
      <c r="E19" s="115" t="s">
        <v>350</v>
      </c>
      <c r="F19" s="18">
        <v>20</v>
      </c>
      <c r="G19" s="18" t="s">
        <v>52</v>
      </c>
      <c r="H19" s="18">
        <v>2556</v>
      </c>
      <c r="I19" s="17"/>
      <c r="J19" s="17"/>
      <c r="K19" s="17"/>
      <c r="L19" s="18"/>
      <c r="M19" s="18"/>
      <c r="N19" s="17"/>
      <c r="O19" s="17"/>
      <c r="P19" s="17"/>
      <c r="Q19" s="17"/>
      <c r="R19" s="17"/>
      <c r="S19" s="18"/>
      <c r="T19" s="18"/>
      <c r="U19" s="17"/>
      <c r="V19" s="17"/>
      <c r="W19" s="18"/>
      <c r="X19" s="18"/>
      <c r="Y19" s="17"/>
      <c r="Z19" s="17"/>
      <c r="AA19" s="18"/>
      <c r="AB19" s="18"/>
      <c r="AC19" s="17"/>
      <c r="AD19" s="116"/>
      <c r="AE19" s="116"/>
      <c r="AF19" s="116"/>
      <c r="AG19" s="116"/>
      <c r="AH19" s="116"/>
      <c r="AI19" s="116"/>
      <c r="AJ19" s="117"/>
      <c r="AK19" s="117"/>
      <c r="EC19" s="104"/>
      <c r="ED19" s="104" t="s">
        <v>128</v>
      </c>
      <c r="EE19" s="105" t="s">
        <v>129</v>
      </c>
      <c r="EF19" s="104"/>
      <c r="EG19" s="105" t="s">
        <v>130</v>
      </c>
      <c r="EH19" s="104"/>
      <c r="EI19" s="104"/>
      <c r="EJ19" s="104"/>
      <c r="EK19" s="104"/>
      <c r="EL19" s="104"/>
      <c r="EM19" s="104"/>
      <c r="EN19" s="104"/>
    </row>
    <row r="20" spans="1:144" ht="21.75" customHeight="1" x14ac:dyDescent="0.35">
      <c r="A20" s="20">
        <v>18</v>
      </c>
      <c r="B20" s="16" t="s">
        <v>255</v>
      </c>
      <c r="C20" s="16" t="s">
        <v>286</v>
      </c>
      <c r="D20" s="20" t="s">
        <v>320</v>
      </c>
      <c r="E20" s="112" t="s">
        <v>351</v>
      </c>
      <c r="F20" s="20">
        <v>22</v>
      </c>
      <c r="G20" s="20" t="s">
        <v>57</v>
      </c>
      <c r="H20" s="20">
        <v>2555</v>
      </c>
      <c r="I20" s="17"/>
      <c r="J20" s="17"/>
      <c r="K20" s="17"/>
      <c r="L20" s="20"/>
      <c r="M20" s="20"/>
      <c r="N20" s="17"/>
      <c r="O20" s="17"/>
      <c r="P20" s="17"/>
      <c r="Q20" s="17"/>
      <c r="R20" s="17"/>
      <c r="S20" s="20"/>
      <c r="T20" s="20"/>
      <c r="U20" s="17"/>
      <c r="V20" s="17"/>
      <c r="W20" s="20"/>
      <c r="X20" s="20"/>
      <c r="Y20" s="17"/>
      <c r="Z20" s="17"/>
      <c r="AA20" s="20"/>
      <c r="AB20" s="20"/>
      <c r="AC20" s="17"/>
      <c r="AD20" s="113"/>
      <c r="AE20" s="113"/>
      <c r="AF20" s="113"/>
      <c r="AG20" s="113"/>
      <c r="AH20" s="113"/>
      <c r="AI20" s="113"/>
      <c r="AJ20" s="114"/>
      <c r="AK20" s="114"/>
      <c r="EC20" s="104"/>
      <c r="ED20" s="104" t="s">
        <v>131</v>
      </c>
      <c r="EE20" s="105" t="s">
        <v>132</v>
      </c>
      <c r="EF20" s="104"/>
      <c r="EG20" s="105" t="s">
        <v>133</v>
      </c>
      <c r="EH20" s="104"/>
      <c r="EI20" s="104"/>
      <c r="EJ20" s="104"/>
      <c r="EK20" s="104"/>
      <c r="EL20" s="104"/>
      <c r="EM20" s="104"/>
      <c r="EN20" s="104"/>
    </row>
    <row r="21" spans="1:144" ht="21.75" customHeight="1" x14ac:dyDescent="0.35">
      <c r="A21" s="18">
        <v>19</v>
      </c>
      <c r="B21" s="15" t="s">
        <v>256</v>
      </c>
      <c r="C21" s="15" t="s">
        <v>287</v>
      </c>
      <c r="D21" s="18" t="s">
        <v>321</v>
      </c>
      <c r="E21" s="115" t="s">
        <v>352</v>
      </c>
      <c r="F21" s="18">
        <v>7</v>
      </c>
      <c r="G21" s="18" t="s">
        <v>80</v>
      </c>
      <c r="H21" s="18">
        <v>2555</v>
      </c>
      <c r="I21" s="17"/>
      <c r="J21" s="17"/>
      <c r="K21" s="17"/>
      <c r="L21" s="18"/>
      <c r="M21" s="18"/>
      <c r="N21" s="17"/>
      <c r="O21" s="17"/>
      <c r="P21" s="17"/>
      <c r="Q21" s="17"/>
      <c r="R21" s="17"/>
      <c r="S21" s="18"/>
      <c r="T21" s="18"/>
      <c r="U21" s="17"/>
      <c r="V21" s="17"/>
      <c r="W21" s="18"/>
      <c r="X21" s="18"/>
      <c r="Y21" s="17"/>
      <c r="Z21" s="17"/>
      <c r="AA21" s="18"/>
      <c r="AB21" s="18"/>
      <c r="AC21" s="17"/>
      <c r="AD21" s="116"/>
      <c r="AE21" s="116"/>
      <c r="AF21" s="116"/>
      <c r="AG21" s="116"/>
      <c r="AH21" s="116"/>
      <c r="AI21" s="116"/>
      <c r="AJ21" s="117"/>
      <c r="AK21" s="117"/>
      <c r="EC21" s="104"/>
      <c r="ED21" s="104" t="s">
        <v>134</v>
      </c>
      <c r="EE21" s="105" t="s">
        <v>135</v>
      </c>
      <c r="EF21" s="104"/>
      <c r="EG21" s="105" t="s">
        <v>136</v>
      </c>
      <c r="EH21" s="104"/>
      <c r="EI21" s="104"/>
      <c r="EJ21" s="104"/>
      <c r="EK21" s="104"/>
      <c r="EL21" s="104"/>
      <c r="EM21" s="104"/>
      <c r="EN21" s="104"/>
    </row>
    <row r="22" spans="1:144" ht="21.75" customHeight="1" x14ac:dyDescent="0.35">
      <c r="A22" s="20">
        <v>20</v>
      </c>
      <c r="B22" s="16" t="s">
        <v>236</v>
      </c>
      <c r="C22" s="16" t="s">
        <v>288</v>
      </c>
      <c r="D22" s="20" t="s">
        <v>322</v>
      </c>
      <c r="E22" s="112" t="s">
        <v>353</v>
      </c>
      <c r="F22" s="20">
        <v>10</v>
      </c>
      <c r="G22" s="20" t="s">
        <v>101</v>
      </c>
      <c r="H22" s="20">
        <v>2555</v>
      </c>
      <c r="I22" s="17"/>
      <c r="J22" s="17"/>
      <c r="K22" s="17"/>
      <c r="L22" s="20"/>
      <c r="M22" s="20"/>
      <c r="N22" s="17"/>
      <c r="O22" s="17"/>
      <c r="P22" s="17"/>
      <c r="Q22" s="17"/>
      <c r="R22" s="17"/>
      <c r="S22" s="20"/>
      <c r="T22" s="20"/>
      <c r="U22" s="17"/>
      <c r="V22" s="17"/>
      <c r="W22" s="20"/>
      <c r="X22" s="20"/>
      <c r="Y22" s="17"/>
      <c r="Z22" s="17"/>
      <c r="AA22" s="20"/>
      <c r="AB22" s="20"/>
      <c r="AC22" s="17"/>
      <c r="AD22" s="113"/>
      <c r="AE22" s="113"/>
      <c r="AF22" s="113"/>
      <c r="AG22" s="113"/>
      <c r="AH22" s="113"/>
      <c r="AI22" s="113"/>
      <c r="AJ22" s="114"/>
      <c r="AK22" s="114"/>
      <c r="EC22" s="104"/>
      <c r="ED22" s="104" t="s">
        <v>137</v>
      </c>
      <c r="EE22" s="105" t="s">
        <v>138</v>
      </c>
      <c r="EF22" s="104"/>
      <c r="EG22" s="105" t="s">
        <v>139</v>
      </c>
      <c r="EH22" s="104"/>
      <c r="EI22" s="104"/>
      <c r="EJ22" s="104"/>
      <c r="EK22" s="104"/>
      <c r="EL22" s="104"/>
      <c r="EM22" s="104"/>
      <c r="EN22" s="104"/>
    </row>
    <row r="23" spans="1:144" ht="21.75" customHeight="1" x14ac:dyDescent="0.35">
      <c r="A23" s="18">
        <v>21</v>
      </c>
      <c r="B23" s="15" t="s">
        <v>257</v>
      </c>
      <c r="C23" s="15" t="s">
        <v>289</v>
      </c>
      <c r="D23" s="18" t="s">
        <v>323</v>
      </c>
      <c r="E23" s="115" t="s">
        <v>354</v>
      </c>
      <c r="F23" s="18">
        <v>20</v>
      </c>
      <c r="G23" s="18" t="s">
        <v>108</v>
      </c>
      <c r="H23" s="18">
        <v>2555</v>
      </c>
      <c r="I23" s="17"/>
      <c r="J23" s="17"/>
      <c r="K23" s="17"/>
      <c r="L23" s="18"/>
      <c r="M23" s="18"/>
      <c r="N23" s="17"/>
      <c r="O23" s="17"/>
      <c r="P23" s="17"/>
      <c r="Q23" s="17"/>
      <c r="R23" s="17"/>
      <c r="S23" s="18"/>
      <c r="T23" s="18"/>
      <c r="U23" s="17"/>
      <c r="V23" s="17"/>
      <c r="W23" s="18"/>
      <c r="X23" s="18"/>
      <c r="Y23" s="17"/>
      <c r="Z23" s="17"/>
      <c r="AA23" s="18"/>
      <c r="AB23" s="18"/>
      <c r="AC23" s="17"/>
      <c r="AD23" s="116"/>
      <c r="AE23" s="116"/>
      <c r="AF23" s="116"/>
      <c r="AG23" s="116"/>
      <c r="AH23" s="116"/>
      <c r="AI23" s="116"/>
      <c r="AJ23" s="117"/>
      <c r="AK23" s="117"/>
      <c r="EC23" s="104"/>
      <c r="ED23" s="104" t="s">
        <v>140</v>
      </c>
      <c r="EE23" s="105" t="s">
        <v>141</v>
      </c>
      <c r="EF23" s="104"/>
      <c r="EG23" s="105" t="s">
        <v>142</v>
      </c>
      <c r="EH23" s="104"/>
      <c r="EI23" s="104"/>
      <c r="EJ23" s="104"/>
      <c r="EK23" s="104"/>
      <c r="EL23" s="104"/>
      <c r="EM23" s="104"/>
      <c r="EN23" s="104"/>
    </row>
    <row r="24" spans="1:144" ht="21.75" customHeight="1" x14ac:dyDescent="0.35">
      <c r="A24" s="20">
        <v>22</v>
      </c>
      <c r="B24" s="16" t="s">
        <v>258</v>
      </c>
      <c r="C24" s="16" t="s">
        <v>290</v>
      </c>
      <c r="D24" s="20" t="s">
        <v>324</v>
      </c>
      <c r="E24" s="112" t="s">
        <v>355</v>
      </c>
      <c r="F24" s="20">
        <v>15</v>
      </c>
      <c r="G24" s="20" t="s">
        <v>71</v>
      </c>
      <c r="H24" s="20">
        <v>2556</v>
      </c>
      <c r="I24" s="17"/>
      <c r="J24" s="17"/>
      <c r="K24" s="17"/>
      <c r="L24" s="20"/>
      <c r="M24" s="20"/>
      <c r="N24" s="17"/>
      <c r="O24" s="17"/>
      <c r="P24" s="17"/>
      <c r="Q24" s="17"/>
      <c r="R24" s="17"/>
      <c r="S24" s="20"/>
      <c r="T24" s="20"/>
      <c r="U24" s="17"/>
      <c r="V24" s="17"/>
      <c r="W24" s="20"/>
      <c r="X24" s="20"/>
      <c r="Y24" s="17"/>
      <c r="Z24" s="17"/>
      <c r="AA24" s="20"/>
      <c r="AB24" s="20"/>
      <c r="AC24" s="17"/>
      <c r="AD24" s="113"/>
      <c r="AE24" s="113"/>
      <c r="AF24" s="113"/>
      <c r="AG24" s="113"/>
      <c r="AH24" s="113"/>
      <c r="AI24" s="113"/>
      <c r="AJ24" s="114"/>
      <c r="AK24" s="114"/>
      <c r="EC24" s="104"/>
      <c r="ED24" s="104" t="s">
        <v>143</v>
      </c>
      <c r="EE24" s="105" t="s">
        <v>56</v>
      </c>
      <c r="EF24" s="104"/>
      <c r="EG24" s="105" t="s">
        <v>144</v>
      </c>
      <c r="EH24" s="104"/>
      <c r="EI24" s="104"/>
      <c r="EJ24" s="104"/>
      <c r="EK24" s="104"/>
      <c r="EL24" s="104"/>
      <c r="EM24" s="104"/>
      <c r="EN24" s="104"/>
    </row>
    <row r="25" spans="1:144" ht="21.75" customHeight="1" x14ac:dyDescent="0.35">
      <c r="A25" s="18">
        <v>23</v>
      </c>
      <c r="B25" s="15" t="s">
        <v>259</v>
      </c>
      <c r="C25" s="15" t="s">
        <v>291</v>
      </c>
      <c r="D25" s="18" t="s">
        <v>325</v>
      </c>
      <c r="E25" s="115" t="s">
        <v>356</v>
      </c>
      <c r="F25" s="18">
        <v>15</v>
      </c>
      <c r="G25" s="18" t="s">
        <v>64</v>
      </c>
      <c r="H25" s="18">
        <v>2556</v>
      </c>
      <c r="I25" s="17"/>
      <c r="J25" s="17"/>
      <c r="K25" s="17"/>
      <c r="L25" s="18"/>
      <c r="M25" s="18"/>
      <c r="N25" s="17"/>
      <c r="O25" s="17"/>
      <c r="P25" s="17"/>
      <c r="Q25" s="17"/>
      <c r="R25" s="17"/>
      <c r="S25" s="18"/>
      <c r="T25" s="18"/>
      <c r="U25" s="17"/>
      <c r="V25" s="17"/>
      <c r="W25" s="18"/>
      <c r="X25" s="18"/>
      <c r="Y25" s="17"/>
      <c r="Z25" s="17"/>
      <c r="AA25" s="18"/>
      <c r="AB25" s="18"/>
      <c r="AC25" s="17"/>
      <c r="AD25" s="116"/>
      <c r="AE25" s="116"/>
      <c r="AF25" s="116"/>
      <c r="AG25" s="116"/>
      <c r="AH25" s="116"/>
      <c r="AI25" s="116"/>
      <c r="AJ25" s="117"/>
      <c r="AK25" s="117"/>
      <c r="EC25" s="104"/>
      <c r="ED25" s="104" t="s">
        <v>145</v>
      </c>
      <c r="EE25" s="105" t="s">
        <v>146</v>
      </c>
      <c r="EF25" s="104"/>
      <c r="EG25" s="105" t="s">
        <v>147</v>
      </c>
      <c r="EH25" s="104"/>
      <c r="EI25" s="104"/>
      <c r="EJ25" s="104"/>
      <c r="EK25" s="104"/>
      <c r="EL25" s="104"/>
      <c r="EM25" s="104"/>
      <c r="EN25" s="104"/>
    </row>
    <row r="26" spans="1:144" ht="21.75" customHeight="1" x14ac:dyDescent="0.35">
      <c r="A26" s="20">
        <v>24</v>
      </c>
      <c r="B26" s="16" t="s">
        <v>260</v>
      </c>
      <c r="C26" s="16" t="s">
        <v>292</v>
      </c>
      <c r="D26" s="20" t="s">
        <v>326</v>
      </c>
      <c r="E26" s="112" t="s">
        <v>357</v>
      </c>
      <c r="F26" s="20">
        <v>20</v>
      </c>
      <c r="G26" s="20" t="s">
        <v>96</v>
      </c>
      <c r="H26" s="20">
        <v>2555</v>
      </c>
      <c r="I26" s="17"/>
      <c r="J26" s="17"/>
      <c r="K26" s="17"/>
      <c r="L26" s="20"/>
      <c r="M26" s="20"/>
      <c r="N26" s="17"/>
      <c r="O26" s="17"/>
      <c r="P26" s="17"/>
      <c r="Q26" s="17"/>
      <c r="R26" s="17"/>
      <c r="S26" s="20"/>
      <c r="T26" s="20"/>
      <c r="U26" s="17"/>
      <c r="V26" s="17"/>
      <c r="W26" s="20"/>
      <c r="X26" s="20"/>
      <c r="Y26" s="17"/>
      <c r="Z26" s="17"/>
      <c r="AA26" s="20"/>
      <c r="AB26" s="20"/>
      <c r="AC26" s="17"/>
      <c r="AD26" s="113"/>
      <c r="AE26" s="113"/>
      <c r="AF26" s="113"/>
      <c r="AG26" s="113"/>
      <c r="AH26" s="113"/>
      <c r="AI26" s="113"/>
      <c r="AJ26" s="114"/>
      <c r="AK26" s="114"/>
      <c r="EC26" s="104"/>
      <c r="ED26" s="104" t="s">
        <v>148</v>
      </c>
      <c r="EE26" s="105" t="s">
        <v>149</v>
      </c>
      <c r="EF26" s="104"/>
      <c r="EG26" s="105" t="s">
        <v>58</v>
      </c>
      <c r="EH26" s="104"/>
      <c r="EI26" s="104"/>
      <c r="EJ26" s="104"/>
      <c r="EK26" s="104"/>
      <c r="EL26" s="104"/>
      <c r="EM26" s="104"/>
      <c r="EN26" s="104"/>
    </row>
    <row r="27" spans="1:144" ht="21.75" customHeight="1" x14ac:dyDescent="0.35">
      <c r="A27" s="18">
        <v>25</v>
      </c>
      <c r="B27" s="15" t="s">
        <v>261</v>
      </c>
      <c r="C27" s="15" t="s">
        <v>293</v>
      </c>
      <c r="D27" s="18" t="s">
        <v>327</v>
      </c>
      <c r="E27" s="115">
        <v>175990025561939</v>
      </c>
      <c r="F27" s="18">
        <v>26</v>
      </c>
      <c r="G27" s="18" t="s">
        <v>91</v>
      </c>
      <c r="H27" s="18">
        <v>2555</v>
      </c>
      <c r="I27" s="17"/>
      <c r="J27" s="17"/>
      <c r="K27" s="17"/>
      <c r="L27" s="18"/>
      <c r="M27" s="18"/>
      <c r="N27" s="17"/>
      <c r="O27" s="17"/>
      <c r="P27" s="17"/>
      <c r="Q27" s="17"/>
      <c r="R27" s="17"/>
      <c r="S27" s="18"/>
      <c r="T27" s="18"/>
      <c r="U27" s="17"/>
      <c r="V27" s="17"/>
      <c r="W27" s="18"/>
      <c r="X27" s="18"/>
      <c r="Y27" s="17"/>
      <c r="Z27" s="17"/>
      <c r="AA27" s="18"/>
      <c r="AB27" s="18"/>
      <c r="AC27" s="17"/>
      <c r="AD27" s="116"/>
      <c r="AE27" s="116"/>
      <c r="AF27" s="116"/>
      <c r="AG27" s="116"/>
      <c r="AH27" s="116"/>
      <c r="AI27" s="116"/>
      <c r="AJ27" s="117"/>
      <c r="AK27" s="117"/>
      <c r="EC27" s="104"/>
      <c r="ED27" s="104" t="s">
        <v>150</v>
      </c>
      <c r="EE27" s="105" t="s">
        <v>151</v>
      </c>
      <c r="EF27" s="104"/>
      <c r="EG27" s="105"/>
      <c r="EH27" s="104"/>
      <c r="EI27" s="104"/>
      <c r="EJ27" s="104"/>
      <c r="EK27" s="104"/>
      <c r="EL27" s="104"/>
      <c r="EM27" s="104"/>
      <c r="EN27" s="104"/>
    </row>
    <row r="28" spans="1:144" ht="21.75" customHeight="1" x14ac:dyDescent="0.35">
      <c r="A28" s="20">
        <v>26</v>
      </c>
      <c r="B28" s="16" t="s">
        <v>262</v>
      </c>
      <c r="C28" s="16" t="s">
        <v>294</v>
      </c>
      <c r="D28" s="20" t="s">
        <v>328</v>
      </c>
      <c r="E28" s="112" t="s">
        <v>358</v>
      </c>
      <c r="F28" s="20">
        <v>3</v>
      </c>
      <c r="G28" s="20" t="s">
        <v>64</v>
      </c>
      <c r="H28" s="20">
        <v>2556</v>
      </c>
      <c r="I28" s="17"/>
      <c r="J28" s="17"/>
      <c r="K28" s="17"/>
      <c r="L28" s="20"/>
      <c r="M28" s="20"/>
      <c r="N28" s="17"/>
      <c r="O28" s="17"/>
      <c r="P28" s="17"/>
      <c r="Q28" s="17"/>
      <c r="R28" s="17"/>
      <c r="S28" s="20"/>
      <c r="T28" s="20"/>
      <c r="U28" s="17"/>
      <c r="V28" s="17"/>
      <c r="W28" s="20"/>
      <c r="X28" s="20"/>
      <c r="Y28" s="17"/>
      <c r="Z28" s="17"/>
      <c r="AA28" s="20"/>
      <c r="AB28" s="20"/>
      <c r="AC28" s="17"/>
      <c r="AD28" s="113"/>
      <c r="AE28" s="113"/>
      <c r="AF28" s="113"/>
      <c r="AG28" s="113"/>
      <c r="AH28" s="113"/>
      <c r="AI28" s="113"/>
      <c r="AJ28" s="114"/>
      <c r="AK28" s="114"/>
      <c r="EC28" s="104"/>
      <c r="ED28" s="104" t="s">
        <v>152</v>
      </c>
      <c r="EE28" s="105" t="s">
        <v>153</v>
      </c>
      <c r="EF28" s="104"/>
      <c r="EG28" s="105"/>
      <c r="EH28" s="104"/>
      <c r="EI28" s="104"/>
      <c r="EJ28" s="104"/>
      <c r="EK28" s="104"/>
      <c r="EL28" s="104"/>
      <c r="EM28" s="104"/>
      <c r="EN28" s="104"/>
    </row>
    <row r="29" spans="1:144" ht="21.75" customHeight="1" x14ac:dyDescent="0.35">
      <c r="A29" s="18">
        <v>27</v>
      </c>
      <c r="B29" s="15" t="s">
        <v>263</v>
      </c>
      <c r="C29" s="15" t="s">
        <v>295</v>
      </c>
      <c r="D29" s="18" t="s">
        <v>329</v>
      </c>
      <c r="E29" s="115" t="s">
        <v>359</v>
      </c>
      <c r="F29" s="18">
        <v>17</v>
      </c>
      <c r="G29" s="18" t="s">
        <v>57</v>
      </c>
      <c r="H29" s="18">
        <v>2555</v>
      </c>
      <c r="I29" s="17"/>
      <c r="J29" s="17"/>
      <c r="K29" s="17"/>
      <c r="L29" s="18"/>
      <c r="M29" s="18"/>
      <c r="N29" s="17"/>
      <c r="O29" s="17"/>
      <c r="P29" s="17"/>
      <c r="Q29" s="17"/>
      <c r="R29" s="17"/>
      <c r="S29" s="18"/>
      <c r="T29" s="18"/>
      <c r="U29" s="17"/>
      <c r="V29" s="17"/>
      <c r="W29" s="18"/>
      <c r="X29" s="18"/>
      <c r="Y29" s="17"/>
      <c r="Z29" s="17"/>
      <c r="AA29" s="18"/>
      <c r="AB29" s="18"/>
      <c r="AC29" s="17"/>
      <c r="AD29" s="116"/>
      <c r="AE29" s="116"/>
      <c r="AF29" s="116"/>
      <c r="AG29" s="116"/>
      <c r="AH29" s="116"/>
      <c r="AI29" s="116"/>
      <c r="AJ29" s="117"/>
      <c r="AK29" s="117"/>
      <c r="EC29" s="104"/>
      <c r="ED29" s="104" t="s">
        <v>154</v>
      </c>
      <c r="EE29" s="105" t="s">
        <v>155</v>
      </c>
      <c r="EF29" s="104"/>
      <c r="EG29" s="105"/>
      <c r="EH29" s="104"/>
      <c r="EI29" s="104"/>
      <c r="EJ29" s="104"/>
      <c r="EK29" s="104"/>
      <c r="EL29" s="104"/>
      <c r="EM29" s="104"/>
      <c r="EN29" s="104"/>
    </row>
    <row r="30" spans="1:144" ht="21.75" customHeight="1" x14ac:dyDescent="0.35">
      <c r="A30" s="20">
        <v>28</v>
      </c>
      <c r="B30" s="16" t="s">
        <v>264</v>
      </c>
      <c r="C30" s="16" t="s">
        <v>296</v>
      </c>
      <c r="D30" s="20" t="s">
        <v>330</v>
      </c>
      <c r="E30" s="112" t="s">
        <v>360</v>
      </c>
      <c r="F30" s="20">
        <v>22</v>
      </c>
      <c r="G30" s="20" t="s">
        <v>96</v>
      </c>
      <c r="H30" s="20">
        <v>2555</v>
      </c>
      <c r="I30" s="17"/>
      <c r="J30" s="17"/>
      <c r="K30" s="17"/>
      <c r="L30" s="20"/>
      <c r="M30" s="20"/>
      <c r="N30" s="17"/>
      <c r="O30" s="17"/>
      <c r="P30" s="17"/>
      <c r="Q30" s="17"/>
      <c r="R30" s="17"/>
      <c r="S30" s="20"/>
      <c r="T30" s="20"/>
      <c r="U30" s="17"/>
      <c r="V30" s="17"/>
      <c r="W30" s="20"/>
      <c r="X30" s="20"/>
      <c r="Y30" s="17"/>
      <c r="Z30" s="17"/>
      <c r="AA30" s="20"/>
      <c r="AB30" s="20"/>
      <c r="AC30" s="17"/>
      <c r="AD30" s="113"/>
      <c r="AE30" s="113"/>
      <c r="AF30" s="113"/>
      <c r="AG30" s="113"/>
      <c r="AH30" s="113"/>
      <c r="AI30" s="113"/>
      <c r="AJ30" s="114"/>
      <c r="AK30" s="114"/>
      <c r="EC30" s="104"/>
      <c r="ED30" s="104" t="s">
        <v>156</v>
      </c>
      <c r="EE30" s="105" t="s">
        <v>157</v>
      </c>
      <c r="EF30" s="104"/>
      <c r="EG30" s="105"/>
      <c r="EH30" s="104"/>
      <c r="EI30" s="104"/>
      <c r="EJ30" s="104"/>
      <c r="EK30" s="104"/>
      <c r="EL30" s="104"/>
      <c r="EM30" s="104"/>
      <c r="EN30" s="104"/>
    </row>
    <row r="31" spans="1:144" ht="21.75" customHeight="1" x14ac:dyDescent="0.35">
      <c r="A31" s="18">
        <v>29</v>
      </c>
      <c r="B31" s="15" t="s">
        <v>265</v>
      </c>
      <c r="C31" s="15" t="s">
        <v>297</v>
      </c>
      <c r="D31" s="18" t="s">
        <v>331</v>
      </c>
      <c r="E31" s="115" t="s">
        <v>361</v>
      </c>
      <c r="F31" s="18">
        <v>7</v>
      </c>
      <c r="G31" s="18" t="s">
        <v>57</v>
      </c>
      <c r="H31" s="18">
        <v>2555</v>
      </c>
      <c r="I31" s="17"/>
      <c r="J31" s="17"/>
      <c r="K31" s="17"/>
      <c r="L31" s="18"/>
      <c r="M31" s="18"/>
      <c r="N31" s="17"/>
      <c r="O31" s="17"/>
      <c r="P31" s="17"/>
      <c r="Q31" s="17"/>
      <c r="R31" s="17"/>
      <c r="S31" s="18"/>
      <c r="T31" s="18"/>
      <c r="U31" s="17"/>
      <c r="V31" s="17"/>
      <c r="W31" s="18"/>
      <c r="X31" s="18"/>
      <c r="Y31" s="17"/>
      <c r="Z31" s="17"/>
      <c r="AA31" s="18"/>
      <c r="AB31" s="18"/>
      <c r="AC31" s="17"/>
      <c r="AD31" s="116"/>
      <c r="AE31" s="116"/>
      <c r="AF31" s="116"/>
      <c r="AG31" s="116"/>
      <c r="AH31" s="116"/>
      <c r="AI31" s="116"/>
      <c r="AJ31" s="117"/>
      <c r="AK31" s="117"/>
      <c r="EC31" s="104"/>
      <c r="ED31" s="104" t="s">
        <v>158</v>
      </c>
      <c r="EE31" s="105" t="s">
        <v>159</v>
      </c>
      <c r="EF31" s="104"/>
      <c r="EG31" s="105"/>
      <c r="EH31" s="104"/>
      <c r="EI31" s="104"/>
      <c r="EJ31" s="104"/>
      <c r="EK31" s="104"/>
      <c r="EL31" s="104"/>
      <c r="EM31" s="104"/>
      <c r="EN31" s="104"/>
    </row>
    <row r="32" spans="1:144" ht="21.75" customHeight="1" x14ac:dyDescent="0.35">
      <c r="A32" s="20">
        <v>30</v>
      </c>
      <c r="B32" s="16" t="s">
        <v>266</v>
      </c>
      <c r="C32" s="16" t="s">
        <v>298</v>
      </c>
      <c r="D32" s="20" t="s">
        <v>332</v>
      </c>
      <c r="E32" s="112" t="s">
        <v>362</v>
      </c>
      <c r="F32" s="20">
        <v>5</v>
      </c>
      <c r="G32" s="20" t="s">
        <v>64</v>
      </c>
      <c r="H32" s="20">
        <v>2556</v>
      </c>
      <c r="I32" s="17"/>
      <c r="J32" s="17"/>
      <c r="K32" s="17"/>
      <c r="L32" s="20"/>
      <c r="M32" s="20"/>
      <c r="N32" s="17"/>
      <c r="O32" s="17"/>
      <c r="P32" s="17"/>
      <c r="Q32" s="17"/>
      <c r="R32" s="17"/>
      <c r="S32" s="20"/>
      <c r="T32" s="20"/>
      <c r="U32" s="17"/>
      <c r="V32" s="17"/>
      <c r="W32" s="20"/>
      <c r="X32" s="20"/>
      <c r="Y32" s="17"/>
      <c r="Z32" s="17"/>
      <c r="AA32" s="20"/>
      <c r="AB32" s="20"/>
      <c r="AC32" s="17"/>
      <c r="AD32" s="113"/>
      <c r="AE32" s="113"/>
      <c r="AF32" s="113"/>
      <c r="AG32" s="113"/>
      <c r="AH32" s="113"/>
      <c r="AI32" s="113"/>
      <c r="AJ32" s="114"/>
      <c r="AK32" s="114"/>
      <c r="EC32" s="104"/>
      <c r="ED32" s="104" t="s">
        <v>160</v>
      </c>
      <c r="EE32" s="105"/>
      <c r="EF32" s="104"/>
      <c r="EG32" s="105"/>
      <c r="EH32" s="104"/>
      <c r="EI32" s="104"/>
      <c r="EJ32" s="104"/>
      <c r="EK32" s="104"/>
      <c r="EL32" s="104"/>
      <c r="EM32" s="104"/>
      <c r="EN32" s="104"/>
    </row>
    <row r="33" spans="1:144" ht="21.75" customHeight="1" x14ac:dyDescent="0.35">
      <c r="A33" s="18">
        <v>31</v>
      </c>
      <c r="B33" s="15" t="s">
        <v>267</v>
      </c>
      <c r="C33" s="15" t="s">
        <v>299</v>
      </c>
      <c r="D33" s="18" t="s">
        <v>333</v>
      </c>
      <c r="E33" s="115" t="s">
        <v>363</v>
      </c>
      <c r="F33" s="18">
        <v>27</v>
      </c>
      <c r="G33" s="18" t="s">
        <v>108</v>
      </c>
      <c r="H33" s="18">
        <v>2555</v>
      </c>
      <c r="I33" s="17"/>
      <c r="J33" s="17"/>
      <c r="K33" s="17"/>
      <c r="L33" s="18"/>
      <c r="M33" s="18"/>
      <c r="N33" s="17"/>
      <c r="O33" s="17"/>
      <c r="P33" s="17"/>
      <c r="Q33" s="17"/>
      <c r="R33" s="17"/>
      <c r="S33" s="18"/>
      <c r="T33" s="18"/>
      <c r="U33" s="17"/>
      <c r="V33" s="17"/>
      <c r="W33" s="18"/>
      <c r="X33" s="18"/>
      <c r="Y33" s="17"/>
      <c r="Z33" s="17"/>
      <c r="AA33" s="18"/>
      <c r="AB33" s="18"/>
      <c r="AC33" s="17"/>
      <c r="AD33" s="116"/>
      <c r="AE33" s="116"/>
      <c r="AF33" s="116"/>
      <c r="AG33" s="116"/>
      <c r="AH33" s="116"/>
      <c r="AI33" s="116"/>
      <c r="AJ33" s="117"/>
      <c r="AK33" s="117"/>
      <c r="EC33" s="104"/>
      <c r="ED33" s="104" t="s">
        <v>161</v>
      </c>
      <c r="EE33" s="105"/>
      <c r="EF33" s="104"/>
      <c r="EG33" s="105"/>
      <c r="EH33" s="104"/>
      <c r="EI33" s="104"/>
      <c r="EJ33" s="104"/>
      <c r="EK33" s="104"/>
      <c r="EL33" s="104"/>
      <c r="EM33" s="104"/>
      <c r="EN33" s="104"/>
    </row>
    <row r="34" spans="1:144" ht="21.75" customHeight="1" x14ac:dyDescent="0.35">
      <c r="A34" s="20">
        <v>32</v>
      </c>
      <c r="B34" s="16" t="s">
        <v>268</v>
      </c>
      <c r="C34" s="16" t="s">
        <v>300</v>
      </c>
      <c r="D34" s="20" t="s">
        <v>334</v>
      </c>
      <c r="E34" s="112" t="s">
        <v>364</v>
      </c>
      <c r="F34" s="20">
        <v>12</v>
      </c>
      <c r="G34" s="20" t="s">
        <v>85</v>
      </c>
      <c r="H34" s="20">
        <v>2555</v>
      </c>
      <c r="I34" s="17"/>
      <c r="J34" s="17"/>
      <c r="K34" s="17"/>
      <c r="L34" s="20"/>
      <c r="M34" s="20"/>
      <c r="N34" s="17"/>
      <c r="O34" s="17"/>
      <c r="P34" s="17"/>
      <c r="Q34" s="17"/>
      <c r="R34" s="17"/>
      <c r="S34" s="20"/>
      <c r="T34" s="20"/>
      <c r="U34" s="17"/>
      <c r="V34" s="17"/>
      <c r="W34" s="20"/>
      <c r="X34" s="20"/>
      <c r="Y34" s="17"/>
      <c r="Z34" s="17"/>
      <c r="AA34" s="20"/>
      <c r="AB34" s="20"/>
      <c r="AC34" s="17"/>
      <c r="AD34" s="113"/>
      <c r="AE34" s="113"/>
      <c r="AF34" s="113"/>
      <c r="AG34" s="113"/>
      <c r="AH34" s="113"/>
      <c r="AI34" s="113"/>
      <c r="AJ34" s="114"/>
      <c r="AK34" s="114"/>
      <c r="EC34" s="104"/>
      <c r="ED34" s="104" t="s">
        <v>162</v>
      </c>
      <c r="EE34" s="105"/>
      <c r="EF34" s="104"/>
      <c r="EG34" s="105"/>
      <c r="EH34" s="104"/>
      <c r="EI34" s="104"/>
      <c r="EJ34" s="104"/>
      <c r="EK34" s="104"/>
      <c r="EL34" s="104"/>
      <c r="EM34" s="104"/>
      <c r="EN34" s="104"/>
    </row>
    <row r="35" spans="1:144" ht="21.75" customHeight="1" x14ac:dyDescent="0.35">
      <c r="A35" s="18">
        <v>33</v>
      </c>
      <c r="B35" s="15" t="s">
        <v>269</v>
      </c>
      <c r="C35" s="15" t="s">
        <v>301</v>
      </c>
      <c r="D35" s="18" t="s">
        <v>335</v>
      </c>
      <c r="E35" s="115" t="s">
        <v>365</v>
      </c>
      <c r="F35" s="18">
        <v>9</v>
      </c>
      <c r="G35" s="18" t="s">
        <v>80</v>
      </c>
      <c r="H35" s="18">
        <v>2555</v>
      </c>
      <c r="I35" s="17"/>
      <c r="J35" s="17"/>
      <c r="K35" s="17"/>
      <c r="L35" s="18"/>
      <c r="M35" s="18"/>
      <c r="N35" s="17"/>
      <c r="O35" s="17"/>
      <c r="P35" s="17"/>
      <c r="Q35" s="17"/>
      <c r="R35" s="17"/>
      <c r="S35" s="18"/>
      <c r="T35" s="18"/>
      <c r="U35" s="17"/>
      <c r="V35" s="17"/>
      <c r="W35" s="18"/>
      <c r="X35" s="18"/>
      <c r="Y35" s="17"/>
      <c r="Z35" s="17"/>
      <c r="AA35" s="18"/>
      <c r="AB35" s="18"/>
      <c r="AC35" s="17"/>
      <c r="AD35" s="116"/>
      <c r="AE35" s="116"/>
      <c r="AF35" s="116"/>
      <c r="AG35" s="116"/>
      <c r="AH35" s="116"/>
      <c r="AI35" s="116"/>
      <c r="AJ35" s="117"/>
      <c r="AK35" s="117"/>
      <c r="EC35" s="104"/>
      <c r="ED35" s="104" t="s">
        <v>163</v>
      </c>
      <c r="EE35" s="105"/>
      <c r="EF35" s="104"/>
      <c r="EG35" s="105"/>
      <c r="EH35" s="104"/>
      <c r="EI35" s="104"/>
      <c r="EJ35" s="104"/>
      <c r="EK35" s="104"/>
      <c r="EL35" s="104"/>
      <c r="EM35" s="104"/>
      <c r="EN35" s="104"/>
    </row>
    <row r="36" spans="1:144" ht="21.75" customHeight="1" x14ac:dyDescent="0.35">
      <c r="A36" s="20">
        <v>34</v>
      </c>
      <c r="B36" s="16"/>
      <c r="C36" s="16"/>
      <c r="D36" s="20"/>
      <c r="E36" s="112"/>
      <c r="F36" s="20"/>
      <c r="G36" s="20"/>
      <c r="H36" s="20"/>
      <c r="I36" s="17"/>
      <c r="J36" s="17"/>
      <c r="K36" s="17"/>
      <c r="L36" s="20"/>
      <c r="M36" s="20"/>
      <c r="N36" s="17"/>
      <c r="O36" s="17"/>
      <c r="P36" s="17"/>
      <c r="Q36" s="17"/>
      <c r="R36" s="17"/>
      <c r="S36" s="20"/>
      <c r="T36" s="20"/>
      <c r="U36" s="17"/>
      <c r="V36" s="17"/>
      <c r="W36" s="20"/>
      <c r="X36" s="20"/>
      <c r="Y36" s="17"/>
      <c r="Z36" s="17"/>
      <c r="AA36" s="20"/>
      <c r="AB36" s="20"/>
      <c r="AC36" s="17"/>
      <c r="AD36" s="113"/>
      <c r="AE36" s="113"/>
      <c r="AF36" s="113"/>
      <c r="AG36" s="113"/>
      <c r="AH36" s="113"/>
      <c r="AI36" s="113"/>
      <c r="AJ36" s="114"/>
      <c r="AK36" s="114"/>
      <c r="EC36" s="104"/>
      <c r="ED36" s="104" t="s">
        <v>164</v>
      </c>
      <c r="EE36" s="105"/>
      <c r="EF36" s="104"/>
      <c r="EG36" s="105"/>
      <c r="EH36" s="104"/>
      <c r="EI36" s="104"/>
      <c r="EJ36" s="104"/>
      <c r="EK36" s="104"/>
      <c r="EL36" s="104"/>
      <c r="EM36" s="104"/>
      <c r="EN36" s="104"/>
    </row>
    <row r="37" spans="1:144" ht="21.75" customHeight="1" x14ac:dyDescent="0.35">
      <c r="A37" s="18">
        <v>35</v>
      </c>
      <c r="B37" s="15"/>
      <c r="C37" s="15"/>
      <c r="D37" s="18"/>
      <c r="E37" s="115"/>
      <c r="F37" s="18"/>
      <c r="G37" s="18"/>
      <c r="H37" s="18"/>
      <c r="I37" s="17"/>
      <c r="J37" s="17"/>
      <c r="K37" s="17"/>
      <c r="L37" s="18"/>
      <c r="M37" s="18"/>
      <c r="N37" s="17"/>
      <c r="O37" s="17"/>
      <c r="P37" s="17"/>
      <c r="Q37" s="17"/>
      <c r="R37" s="17"/>
      <c r="S37" s="18"/>
      <c r="T37" s="18"/>
      <c r="U37" s="17"/>
      <c r="V37" s="17"/>
      <c r="W37" s="18"/>
      <c r="X37" s="18"/>
      <c r="Y37" s="17"/>
      <c r="Z37" s="17"/>
      <c r="AA37" s="18"/>
      <c r="AB37" s="18"/>
      <c r="AC37" s="17"/>
      <c r="AD37" s="116"/>
      <c r="AE37" s="116"/>
      <c r="AF37" s="116"/>
      <c r="AG37" s="116"/>
      <c r="AH37" s="116"/>
      <c r="AI37" s="116"/>
      <c r="AJ37" s="117"/>
      <c r="AK37" s="117"/>
    </row>
    <row r="38" spans="1:144" ht="21.75" customHeight="1" x14ac:dyDescent="0.35">
      <c r="A38" s="20">
        <v>36</v>
      </c>
      <c r="B38" s="16"/>
      <c r="C38" s="16"/>
      <c r="D38" s="20"/>
      <c r="E38" s="112"/>
      <c r="F38" s="20"/>
      <c r="G38" s="20"/>
      <c r="H38" s="20"/>
      <c r="I38" s="17"/>
      <c r="J38" s="17"/>
      <c r="K38" s="17"/>
      <c r="L38" s="20"/>
      <c r="M38" s="20"/>
      <c r="N38" s="17"/>
      <c r="O38" s="17"/>
      <c r="P38" s="17"/>
      <c r="Q38" s="17"/>
      <c r="R38" s="17"/>
      <c r="S38" s="20"/>
      <c r="T38" s="20"/>
      <c r="U38" s="17"/>
      <c r="V38" s="17"/>
      <c r="W38" s="20"/>
      <c r="X38" s="20"/>
      <c r="Y38" s="17"/>
      <c r="Z38" s="17"/>
      <c r="AA38" s="20"/>
      <c r="AB38" s="20"/>
      <c r="AC38" s="17"/>
      <c r="AD38" s="113"/>
      <c r="AE38" s="113"/>
      <c r="AF38" s="113"/>
      <c r="AG38" s="113"/>
      <c r="AH38" s="113"/>
      <c r="AI38" s="113"/>
      <c r="AJ38" s="114"/>
      <c r="AK38" s="114"/>
    </row>
    <row r="39" spans="1:144" ht="21.75" customHeight="1" x14ac:dyDescent="0.35">
      <c r="A39" s="18">
        <v>37</v>
      </c>
      <c r="B39" s="15"/>
      <c r="C39" s="15"/>
      <c r="D39" s="18"/>
      <c r="E39" s="115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16"/>
      <c r="AE39" s="116"/>
      <c r="AF39" s="116"/>
      <c r="AG39" s="116"/>
      <c r="AH39" s="116"/>
      <c r="AI39" s="116"/>
      <c r="AJ39" s="117"/>
      <c r="AK39" s="117"/>
    </row>
    <row r="40" spans="1:144" ht="21.75" customHeight="1" x14ac:dyDescent="0.35">
      <c r="A40" s="20">
        <v>38</v>
      </c>
      <c r="B40" s="16"/>
      <c r="C40" s="16"/>
      <c r="D40" s="20"/>
      <c r="E40" s="11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113"/>
      <c r="AE40" s="113"/>
      <c r="AF40" s="113"/>
      <c r="AG40" s="113"/>
      <c r="AH40" s="113"/>
      <c r="AI40" s="113"/>
      <c r="AJ40" s="114"/>
      <c r="AK40" s="114"/>
    </row>
    <row r="41" spans="1:144" ht="21.75" customHeight="1" x14ac:dyDescent="0.35">
      <c r="A41" s="18">
        <v>39</v>
      </c>
      <c r="B41" s="15"/>
      <c r="C41" s="15"/>
      <c r="D41" s="18"/>
      <c r="E41" s="115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16"/>
      <c r="AE41" s="116"/>
      <c r="AF41" s="116"/>
      <c r="AG41" s="116"/>
      <c r="AH41" s="116"/>
      <c r="AI41" s="116"/>
      <c r="AJ41" s="117"/>
      <c r="AK41" s="117"/>
    </row>
    <row r="42" spans="1:144" ht="21.75" customHeight="1" x14ac:dyDescent="0.35">
      <c r="A42" s="20">
        <v>40</v>
      </c>
      <c r="B42" s="16"/>
      <c r="C42" s="16"/>
      <c r="D42" s="20"/>
      <c r="E42" s="11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113"/>
      <c r="AE42" s="113"/>
      <c r="AF42" s="113"/>
      <c r="AG42" s="113"/>
      <c r="AH42" s="113"/>
      <c r="AI42" s="113"/>
      <c r="AJ42" s="114"/>
      <c r="AK42" s="114"/>
    </row>
    <row r="43" spans="1:144" ht="21.75" customHeight="1" x14ac:dyDescent="0.35">
      <c r="A43" s="18">
        <v>41</v>
      </c>
      <c r="B43" s="15"/>
      <c r="C43" s="15"/>
      <c r="D43" s="18"/>
      <c r="E43" s="115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16"/>
      <c r="AE43" s="116"/>
      <c r="AF43" s="116"/>
      <c r="AG43" s="116"/>
      <c r="AH43" s="116"/>
      <c r="AI43" s="116"/>
      <c r="AJ43" s="117"/>
      <c r="AK43" s="117"/>
    </row>
    <row r="44" spans="1:144" ht="21.75" customHeight="1" x14ac:dyDescent="0.35">
      <c r="A44" s="20">
        <v>42</v>
      </c>
      <c r="B44" s="16"/>
      <c r="C44" s="16"/>
      <c r="D44" s="20"/>
      <c r="E44" s="11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113"/>
      <c r="AE44" s="113"/>
      <c r="AF44" s="113"/>
      <c r="AG44" s="113"/>
      <c r="AH44" s="113"/>
      <c r="AI44" s="113"/>
      <c r="AJ44" s="114"/>
      <c r="AK44" s="114"/>
    </row>
    <row r="45" spans="1:144" ht="21.75" customHeight="1" x14ac:dyDescent="0.35">
      <c r="A45" s="18">
        <v>43</v>
      </c>
      <c r="B45" s="15"/>
      <c r="C45" s="15"/>
      <c r="D45" s="18"/>
      <c r="E45" s="115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16"/>
      <c r="AE45" s="116"/>
      <c r="AF45" s="116"/>
      <c r="AG45" s="116"/>
      <c r="AH45" s="116"/>
      <c r="AI45" s="116"/>
      <c r="AJ45" s="117"/>
      <c r="AK45" s="117"/>
    </row>
    <row r="46" spans="1:144" ht="21.75" customHeight="1" x14ac:dyDescent="0.35">
      <c r="A46" s="20">
        <v>44</v>
      </c>
      <c r="B46" s="16"/>
      <c r="C46" s="16"/>
      <c r="D46" s="20"/>
      <c r="E46" s="112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113"/>
      <c r="AE46" s="113"/>
      <c r="AF46" s="113"/>
      <c r="AG46" s="113"/>
      <c r="AH46" s="113"/>
      <c r="AI46" s="113"/>
      <c r="AJ46" s="114"/>
      <c r="AK46" s="114"/>
    </row>
    <row r="47" spans="1:144" ht="21.75" customHeight="1" x14ac:dyDescent="0.35">
      <c r="A47" s="18">
        <v>45</v>
      </c>
      <c r="B47" s="15"/>
      <c r="C47" s="15"/>
      <c r="D47" s="18"/>
      <c r="E47" s="115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16"/>
      <c r="AE47" s="116"/>
      <c r="AF47" s="116"/>
      <c r="AG47" s="116"/>
      <c r="AH47" s="116"/>
      <c r="AI47" s="116"/>
      <c r="AJ47" s="117"/>
      <c r="AK47" s="117"/>
    </row>
    <row r="48" spans="1:144" ht="21.75" customHeight="1" x14ac:dyDescent="0.35">
      <c r="A48" s="20">
        <v>46</v>
      </c>
      <c r="B48" s="16"/>
      <c r="C48" s="16"/>
      <c r="D48" s="20"/>
      <c r="E48" s="11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113"/>
      <c r="AE48" s="113"/>
      <c r="AF48" s="113"/>
      <c r="AG48" s="113"/>
      <c r="AH48" s="113"/>
      <c r="AI48" s="113"/>
      <c r="AJ48" s="114"/>
      <c r="AK48" s="114"/>
    </row>
    <row r="49" spans="1:37" ht="21.75" customHeight="1" x14ac:dyDescent="0.35">
      <c r="A49" s="18">
        <v>47</v>
      </c>
      <c r="B49" s="15"/>
      <c r="C49" s="15"/>
      <c r="D49" s="18"/>
      <c r="E49" s="115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16"/>
      <c r="AE49" s="116"/>
      <c r="AF49" s="116"/>
      <c r="AG49" s="116"/>
      <c r="AH49" s="116"/>
      <c r="AI49" s="116"/>
      <c r="AJ49" s="117"/>
      <c r="AK49" s="117"/>
    </row>
    <row r="50" spans="1:37" ht="21.75" customHeight="1" x14ac:dyDescent="0.35">
      <c r="A50" s="20">
        <v>48</v>
      </c>
      <c r="B50" s="16"/>
      <c r="C50" s="16"/>
      <c r="D50" s="20"/>
      <c r="E50" s="112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113"/>
      <c r="AE50" s="113"/>
      <c r="AF50" s="113"/>
      <c r="AG50" s="113"/>
      <c r="AH50" s="113"/>
      <c r="AI50" s="113"/>
      <c r="AJ50" s="114"/>
      <c r="AK50" s="114"/>
    </row>
    <row r="51" spans="1:37" ht="21.75" customHeight="1" x14ac:dyDescent="0.35">
      <c r="A51" s="18">
        <v>49</v>
      </c>
      <c r="B51" s="15"/>
      <c r="C51" s="15"/>
      <c r="D51" s="18"/>
      <c r="E51" s="115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16"/>
      <c r="AE51" s="116"/>
      <c r="AF51" s="116"/>
      <c r="AG51" s="116"/>
      <c r="AH51" s="116"/>
      <c r="AI51" s="116"/>
      <c r="AJ51" s="117"/>
      <c r="AK51" s="117"/>
    </row>
    <row r="52" spans="1:37" ht="21.75" customHeight="1" x14ac:dyDescent="0.35">
      <c r="A52" s="20">
        <v>50</v>
      </c>
      <c r="B52" s="16"/>
      <c r="C52" s="16"/>
      <c r="D52" s="20"/>
      <c r="E52" s="11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113"/>
      <c r="AE52" s="113"/>
      <c r="AF52" s="113"/>
      <c r="AG52" s="113"/>
      <c r="AH52" s="113"/>
      <c r="AI52" s="113"/>
      <c r="AJ52" s="114"/>
      <c r="AK52" s="114"/>
    </row>
  </sheetData>
  <mergeCells count="7">
    <mergeCell ref="G1:I1"/>
    <mergeCell ref="S1:U1"/>
    <mergeCell ref="D1:E1"/>
    <mergeCell ref="V1:X1"/>
    <mergeCell ref="J1:M1"/>
    <mergeCell ref="N1:O1"/>
    <mergeCell ref="P1:R1"/>
  </mergeCells>
  <dataValidations count="8">
    <dataValidation type="list" allowBlank="1" showInputMessage="1" showErrorMessage="1" sqref="C1">
      <formula1>$EC$1:$EC$17</formula1>
    </dataValidation>
    <dataValidation type="list" allowBlank="1" showInputMessage="1" showErrorMessage="1" sqref="F1">
      <formula1>$ED$1:$ED$36</formula1>
    </dataValidation>
    <dataValidation type="list" allowBlank="1" showInputMessage="1" showErrorMessage="1" sqref="F3:F52">
      <formula1>$EE$1:$EE$31</formula1>
    </dataValidation>
    <dataValidation type="list" allowBlank="1" showInputMessage="1" showErrorMessage="1" sqref="G3:G52">
      <formula1>$EF$1:$EF$12</formula1>
    </dataValidation>
    <dataValidation type="list" allowBlank="1" showInputMessage="1" showErrorMessage="1" sqref="H3:H52">
      <formula1>$EG$1:$EG$26</formula1>
    </dataValidation>
    <dataValidation type="list" allowBlank="1" showInputMessage="1" showErrorMessage="1" sqref="I3:I52">
      <formula1>$EH$1:$EH$4</formula1>
    </dataValidation>
    <dataValidation type="list" allowBlank="1" showInputMessage="1" showErrorMessage="1" sqref="J3:K52">
      <formula1>$EI$1:$EI$13</formula1>
    </dataValidation>
    <dataValidation type="list" allowBlank="1" showInputMessage="1" showErrorMessage="1" sqref="AD3:AI52">
      <formula1>$EJ$1:$EJ$12</formula1>
    </dataValidation>
  </dataValidations>
  <pageMargins left="0.7" right="0.2" top="0.57999999999999996" bottom="0.36" header="0.3" footer="0.22"/>
  <pageSetup orientation="portrait" r:id="rId1"/>
  <cellWatches>
    <cellWatch r="BU1"/>
  </cellWatch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P31"/>
  <sheetViews>
    <sheetView tabSelected="1" workbookViewId="0">
      <selection activeCell="H4" sqref="H4"/>
    </sheetView>
  </sheetViews>
  <sheetFormatPr defaultColWidth="8.7265625" defaultRowHeight="26.1" customHeight="1" x14ac:dyDescent="0.3"/>
  <cols>
    <col min="1" max="1" width="4.90625" style="1" customWidth="1"/>
    <col min="2" max="2" width="7.90625" style="1" customWidth="1"/>
    <col min="3" max="3" width="5.453125" style="1" customWidth="1"/>
    <col min="4" max="4" width="7.453125" style="1" customWidth="1"/>
    <col min="5" max="7" width="8.1796875" style="1" customWidth="1"/>
    <col min="8" max="8" width="7.6328125" style="1" customWidth="1"/>
    <col min="9" max="9" width="6.453125" style="1" customWidth="1"/>
    <col min="10" max="10" width="6.6328125" style="10" customWidth="1"/>
    <col min="11" max="20" width="5.6328125" style="9" customWidth="1"/>
    <col min="21" max="21" width="0.81640625" style="9" customWidth="1"/>
    <col min="22" max="22" width="5.6328125" style="1" customWidth="1"/>
    <col min="23" max="23" width="32" style="1" customWidth="1"/>
    <col min="24" max="24" width="29.26953125" style="1" customWidth="1"/>
    <col min="25" max="52" width="6.54296875" style="2" customWidth="1"/>
    <col min="53" max="55" width="6.54296875" style="25" hidden="1" customWidth="1"/>
    <col min="56" max="68" width="6.54296875" style="2" customWidth="1"/>
    <col min="69" max="80" width="6.54296875" style="1" customWidth="1"/>
    <col min="81" max="99" width="8.7265625" style="1"/>
    <col min="100" max="100" width="6.54296875" style="1" customWidth="1"/>
    <col min="101" max="16384" width="8.7265625" style="1"/>
  </cols>
  <sheetData>
    <row r="1" spans="1:56" ht="26.1" customHeight="1" x14ac:dyDescent="0.3">
      <c r="A1" s="61"/>
      <c r="B1" s="61"/>
      <c r="C1" s="61"/>
      <c r="D1" s="61"/>
      <c r="E1" s="61"/>
      <c r="F1" s="61"/>
      <c r="G1" s="61"/>
      <c r="H1" s="61"/>
      <c r="I1" s="61"/>
      <c r="J1" s="156" t="s">
        <v>165</v>
      </c>
      <c r="K1" s="157"/>
      <c r="L1" s="157"/>
      <c r="M1" s="157"/>
      <c r="N1" s="157"/>
      <c r="O1" s="157"/>
      <c r="P1" s="157"/>
      <c r="Q1" s="157"/>
      <c r="R1" s="157"/>
      <c r="S1" s="157"/>
      <c r="T1" s="158"/>
      <c r="U1" s="13"/>
      <c r="V1" s="159" t="s">
        <v>167</v>
      </c>
      <c r="W1" s="159"/>
      <c r="X1" s="159"/>
      <c r="Y1" s="147" t="s">
        <v>223</v>
      </c>
      <c r="Z1" s="148"/>
      <c r="AA1" s="148"/>
      <c r="AB1" s="148"/>
      <c r="AC1" s="148"/>
      <c r="AD1" s="148"/>
      <c r="AE1" s="148"/>
      <c r="AF1" s="148"/>
      <c r="AG1" s="149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6">
        <v>1</v>
      </c>
      <c r="BB1" s="26" t="s">
        <v>8</v>
      </c>
      <c r="BC1" s="26">
        <v>2560</v>
      </c>
      <c r="BD1" s="24"/>
    </row>
    <row r="2" spans="1:56" ht="26.1" customHeight="1" thickBot="1" x14ac:dyDescent="0.35">
      <c r="A2" s="61"/>
      <c r="B2" s="61"/>
      <c r="C2" s="61"/>
      <c r="D2" s="61"/>
      <c r="E2" s="61"/>
      <c r="F2" s="61"/>
      <c r="G2" s="61"/>
      <c r="H2" s="61"/>
      <c r="I2" s="61"/>
      <c r="J2" s="37" t="s">
        <v>168</v>
      </c>
      <c r="K2" s="160" t="str">
        <f>VLOOKUP(H4,ข้อมูลนักเรียน!$A$3:$BU$52,2)</f>
        <v>เด็กชายนัฐพงษ์</v>
      </c>
      <c r="L2" s="160"/>
      <c r="M2" s="160" t="str">
        <f>VLOOKUP(H4,ข้อมูลนักเรียน!$A$3:$BU$52,3)</f>
        <v>ทุมสิทธิ์</v>
      </c>
      <c r="N2" s="160"/>
      <c r="O2" s="38" t="s">
        <v>18</v>
      </c>
      <c r="P2" s="31" t="str">
        <f>VLOOKUP(H4,ข้อมูลนักเรียน!$A$3:$BU$52,4)</f>
        <v>7090</v>
      </c>
      <c r="Q2" s="161" t="s">
        <v>169</v>
      </c>
      <c r="R2" s="161"/>
      <c r="S2" s="162" t="str">
        <f>VLOOKUP(H4,ข้อมูลนักเรียน!$A$3:$BU$52,5)</f>
        <v>1739902598783</v>
      </c>
      <c r="T2" s="163"/>
      <c r="U2" s="23"/>
      <c r="V2" s="67"/>
      <c r="W2" s="65" t="str">
        <f>VLOOKUP(H4,ข้อมูลนักเรียน!$A$3:$BV$52,2)</f>
        <v>เด็กชายนัฐพงษ์</v>
      </c>
      <c r="X2" s="66" t="str">
        <f>VLOOKUP(H4,ข้อมูลนักเรียน!$A$3:$BV$52,3)</f>
        <v>ทุมสิทธิ์</v>
      </c>
      <c r="Y2" s="150"/>
      <c r="Z2" s="151"/>
      <c r="AA2" s="151"/>
      <c r="AB2" s="151"/>
      <c r="AC2" s="151"/>
      <c r="AD2" s="151"/>
      <c r="AE2" s="151"/>
      <c r="AF2" s="151"/>
      <c r="AG2" s="152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6">
        <v>2</v>
      </c>
      <c r="BB2" s="26" t="s">
        <v>52</v>
      </c>
      <c r="BC2" s="26">
        <v>2561</v>
      </c>
      <c r="BD2" s="24"/>
    </row>
    <row r="3" spans="1:56" ht="26.1" customHeight="1" thickTop="1" thickBot="1" x14ac:dyDescent="0.35">
      <c r="A3" s="61"/>
      <c r="B3" s="43"/>
      <c r="C3" s="44"/>
      <c r="D3" s="44"/>
      <c r="E3" s="44"/>
      <c r="F3" s="44"/>
      <c r="G3" s="44"/>
      <c r="H3" s="48"/>
      <c r="I3" s="61"/>
      <c r="J3" s="37" t="s">
        <v>170</v>
      </c>
      <c r="K3" s="32">
        <f>VLOOKUP(H4,ข้อมูลนักเรียน!$A$3:$BU$52,6)</f>
        <v>9</v>
      </c>
      <c r="L3" s="164" t="str">
        <f>VLOOKUP(H4,ข้อมูลนักเรียน!$A$3:$BU$52,7)</f>
        <v>กรกฎาคม</v>
      </c>
      <c r="M3" s="164"/>
      <c r="N3" s="33">
        <f>VLOOKUP(H4,ข้อมูลนักเรียน!$A$3:$BU$52,8)</f>
        <v>2555</v>
      </c>
      <c r="O3" s="38" t="s">
        <v>23</v>
      </c>
      <c r="P3" s="31">
        <f>VLOOKUP(H4,ข้อมูลนักเรียน!$A$3:$BU$52,9)</f>
        <v>0</v>
      </c>
      <c r="Q3" s="38" t="s">
        <v>24</v>
      </c>
      <c r="R3" s="31">
        <f>VLOOKUP(H4,ข้อมูลนักเรียน!$A$3:$BU$52,10)</f>
        <v>0</v>
      </c>
      <c r="S3" s="38" t="s">
        <v>25</v>
      </c>
      <c r="T3" s="34">
        <f>VLOOKUP(H4,ข้อมูลนักเรียน!$A$3:$BU$52,11)</f>
        <v>0</v>
      </c>
      <c r="U3" s="12"/>
      <c r="V3" s="68" t="s">
        <v>172</v>
      </c>
      <c r="W3" s="69" t="s">
        <v>173</v>
      </c>
      <c r="X3" s="136" t="s">
        <v>174</v>
      </c>
      <c r="Y3" s="150" t="s">
        <v>224</v>
      </c>
      <c r="Z3" s="151"/>
      <c r="AA3" s="151"/>
      <c r="AB3" s="151"/>
      <c r="AC3" s="151"/>
      <c r="AD3" s="151"/>
      <c r="AE3" s="151"/>
      <c r="AF3" s="151"/>
      <c r="AG3" s="152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6">
        <v>3</v>
      </c>
      <c r="BB3" s="26" t="s">
        <v>64</v>
      </c>
      <c r="BC3" s="26">
        <v>2562</v>
      </c>
      <c r="BD3" s="24"/>
    </row>
    <row r="4" spans="1:56" ht="26.1" customHeight="1" x14ac:dyDescent="0.3">
      <c r="A4" s="61"/>
      <c r="B4" s="45"/>
      <c r="C4" s="46"/>
      <c r="D4" s="46"/>
      <c r="E4" s="46"/>
      <c r="F4" s="46"/>
      <c r="G4" s="47" t="s">
        <v>187</v>
      </c>
      <c r="H4" s="91">
        <v>2</v>
      </c>
      <c r="I4" s="61"/>
      <c r="J4" s="37" t="s">
        <v>175</v>
      </c>
      <c r="K4" s="35">
        <f>VLOOKUP(H4,ข้อมูลนักเรียน!$A$3:$BU$52,12)</f>
        <v>0</v>
      </c>
      <c r="L4" s="38" t="s">
        <v>27</v>
      </c>
      <c r="M4" s="35">
        <f>VLOOKUP(H4,ข้อมูลนักเรียน!$A$3:$BU$52,13)</f>
        <v>0</v>
      </c>
      <c r="N4" s="38" t="s">
        <v>28</v>
      </c>
      <c r="O4" s="201">
        <f>VLOOKUP(H4,ข้อมูลนักเรียน!$A$3:$BU$52,14)</f>
        <v>0</v>
      </c>
      <c r="P4" s="201"/>
      <c r="Q4" s="36" t="s">
        <v>29</v>
      </c>
      <c r="R4" s="165">
        <f>VLOOKUP(H4,ข้อมูลนักเรียน!$A$3:$BU$52,15)</f>
        <v>0</v>
      </c>
      <c r="S4" s="165"/>
      <c r="T4" s="166"/>
      <c r="U4" s="12"/>
      <c r="V4" s="170">
        <v>1</v>
      </c>
      <c r="W4" s="172">
        <f>VLOOKUP(H4,ข้อมูลนักเรียน!$A$3:$BV$52,36)</f>
        <v>0</v>
      </c>
      <c r="X4" s="137"/>
      <c r="Y4" s="150"/>
      <c r="Z4" s="151"/>
      <c r="AA4" s="151"/>
      <c r="AB4" s="151"/>
      <c r="AC4" s="151"/>
      <c r="AD4" s="151"/>
      <c r="AE4" s="151"/>
      <c r="AF4" s="151"/>
      <c r="AG4" s="152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6">
        <v>4</v>
      </c>
      <c r="BB4" s="26" t="s">
        <v>71</v>
      </c>
      <c r="BC4" s="26">
        <v>2563</v>
      </c>
      <c r="BD4" s="24"/>
    </row>
    <row r="5" spans="1:56" ht="26.1" customHeight="1" x14ac:dyDescent="0.3">
      <c r="A5" s="61"/>
      <c r="B5" s="45"/>
      <c r="C5" s="46"/>
      <c r="D5" s="46"/>
      <c r="E5" s="46"/>
      <c r="F5" s="46"/>
      <c r="G5" s="46"/>
      <c r="H5" s="49"/>
      <c r="I5" s="61"/>
      <c r="J5" s="37" t="s">
        <v>30</v>
      </c>
      <c r="K5" s="201">
        <f>VLOOKUP(H4,ข้อมูลนักเรียน!$A$3:$BU$52,16)</f>
        <v>0</v>
      </c>
      <c r="L5" s="201"/>
      <c r="M5" s="201"/>
      <c r="N5" s="38" t="s">
        <v>31</v>
      </c>
      <c r="O5" s="194">
        <f>VLOOKUP(H4,ข้อมูลนักเรียน!$A$3:$BU$52,17)</f>
        <v>0</v>
      </c>
      <c r="P5" s="194"/>
      <c r="Q5" s="161" t="s">
        <v>32</v>
      </c>
      <c r="R5" s="161"/>
      <c r="S5" s="174">
        <f>VLOOKUP(H4,ข้อมูลนักเรียน!$A$3:$BU$52,18)</f>
        <v>0</v>
      </c>
      <c r="T5" s="175"/>
      <c r="U5" s="12"/>
      <c r="V5" s="170"/>
      <c r="W5" s="172"/>
      <c r="X5" s="138"/>
      <c r="Y5" s="73"/>
      <c r="Z5" s="74"/>
      <c r="AA5" s="74"/>
      <c r="AB5" s="74"/>
      <c r="AC5" s="74"/>
      <c r="AD5" s="74"/>
      <c r="AE5" s="74"/>
      <c r="AF5" s="74"/>
      <c r="AG5" s="75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6">
        <v>5</v>
      </c>
      <c r="BB5" s="26" t="s">
        <v>75</v>
      </c>
      <c r="BC5" s="26">
        <v>2564</v>
      </c>
      <c r="BD5" s="27"/>
    </row>
    <row r="6" spans="1:56" ht="26.1" customHeight="1" x14ac:dyDescent="0.3">
      <c r="A6" s="61"/>
      <c r="B6" s="45"/>
      <c r="C6" s="46"/>
      <c r="D6" s="46"/>
      <c r="E6" s="46"/>
      <c r="F6" s="46"/>
      <c r="G6" s="46"/>
      <c r="H6" s="49"/>
      <c r="I6" s="61"/>
      <c r="J6" s="37" t="s">
        <v>33</v>
      </c>
      <c r="K6" s="195">
        <f>VLOOKUP(H4,ข้อมูลนักเรียน!$A$3:$BU$52,19)</f>
        <v>0</v>
      </c>
      <c r="L6" s="195"/>
      <c r="M6" s="202">
        <f>VLOOKUP(H4,ข้อมูลนักเรียน!$A$3:$BU$52,20)</f>
        <v>0</v>
      </c>
      <c r="N6" s="202"/>
      <c r="O6" s="38" t="s">
        <v>35</v>
      </c>
      <c r="P6" s="174">
        <f>VLOOKUP(H4,ข้อมูลนักเรียน!$A$3:$BU$52,21)</f>
        <v>0</v>
      </c>
      <c r="Q6" s="174"/>
      <c r="R6" s="38" t="s">
        <v>36</v>
      </c>
      <c r="S6" s="165">
        <f>VLOOKUP(H4,ข้อมูลนักเรียน!$A$3:$BU$52,22)</f>
        <v>0</v>
      </c>
      <c r="T6" s="166"/>
      <c r="U6" s="12"/>
      <c r="V6" s="170"/>
      <c r="W6" s="172"/>
      <c r="X6" s="138"/>
      <c r="Y6" s="73"/>
      <c r="Z6" s="74"/>
      <c r="AA6" s="206" t="str">
        <f>VLOOKUP(H4,ข้อมูลนักเรียน!$A$3:$BV$52,2)</f>
        <v>เด็กชายนัฐพงษ์</v>
      </c>
      <c r="AB6" s="206"/>
      <c r="AC6" s="206"/>
      <c r="AD6" s="207" t="str">
        <f>VLOOKUP(H4,ข้อมูลนักเรียน!$A$3:$BV$52,3)</f>
        <v>ทุมสิทธิ์</v>
      </c>
      <c r="AE6" s="207"/>
      <c r="AF6" s="207"/>
      <c r="AG6" s="75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6">
        <v>6</v>
      </c>
      <c r="BB6" s="26" t="s">
        <v>80</v>
      </c>
      <c r="BC6" s="26">
        <v>2565</v>
      </c>
      <c r="BD6" s="27"/>
    </row>
    <row r="7" spans="1:56" ht="26.1" customHeight="1" x14ac:dyDescent="0.35">
      <c r="A7" s="61"/>
      <c r="B7" s="167" t="s">
        <v>166</v>
      </c>
      <c r="C7" s="168"/>
      <c r="D7" s="168"/>
      <c r="E7" s="168"/>
      <c r="F7" s="168"/>
      <c r="G7" s="168"/>
      <c r="H7" s="169"/>
      <c r="I7" s="61"/>
      <c r="J7" s="37" t="s">
        <v>37</v>
      </c>
      <c r="K7" s="195">
        <f>VLOOKUP(H4,ข้อมูลนักเรียน!$A$3:$BU$52,23)</f>
        <v>0</v>
      </c>
      <c r="L7" s="195"/>
      <c r="M7" s="196">
        <f>VLOOKUP(H4,ข้อมูลนักเรียน!$A$3:$BU$52,24)</f>
        <v>0</v>
      </c>
      <c r="N7" s="196"/>
      <c r="O7" s="38" t="s">
        <v>35</v>
      </c>
      <c r="P7" s="174">
        <f>VLOOKUP(H4,ข้อมูลนักเรียน!$A$3:$BU$52,25)</f>
        <v>0</v>
      </c>
      <c r="Q7" s="174"/>
      <c r="R7" s="38" t="s">
        <v>36</v>
      </c>
      <c r="S7" s="195">
        <f>VLOOKUP(H4,ข้อมูลนักเรียน!$A$3:$BU$52,26)</f>
        <v>0</v>
      </c>
      <c r="T7" s="198"/>
      <c r="U7" s="12"/>
      <c r="V7" s="170"/>
      <c r="W7" s="172"/>
      <c r="X7" s="138"/>
      <c r="Y7" s="73"/>
      <c r="Z7" s="74"/>
      <c r="AA7" s="74"/>
      <c r="AB7" s="154" t="s">
        <v>18</v>
      </c>
      <c r="AC7" s="154"/>
      <c r="AD7" s="208" t="str">
        <f>VLOOKUP(H4,ข้อมูลนักเรียน!$A$3:$BV$52,4)</f>
        <v>7090</v>
      </c>
      <c r="AE7" s="208"/>
      <c r="AF7" s="74"/>
      <c r="AG7" s="75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6">
        <v>7</v>
      </c>
      <c r="BB7" s="26" t="s">
        <v>85</v>
      </c>
      <c r="BC7" s="26">
        <v>2566</v>
      </c>
      <c r="BD7" s="27"/>
    </row>
    <row r="8" spans="1:56" ht="26.1" customHeight="1" x14ac:dyDescent="0.35">
      <c r="A8" s="61"/>
      <c r="B8" s="50"/>
      <c r="C8" s="51"/>
      <c r="D8" s="52"/>
      <c r="E8" s="53" t="s">
        <v>0</v>
      </c>
      <c r="F8" s="29">
        <f>ข้อมูลนักเรียน!$C$1</f>
        <v>2562</v>
      </c>
      <c r="G8" s="51"/>
      <c r="H8" s="54"/>
      <c r="I8" s="61"/>
      <c r="J8" s="37" t="s">
        <v>39</v>
      </c>
      <c r="K8" s="195">
        <f>VLOOKUP(H4,ข้อมูลนักเรียน!$A$3:$BU$52,27)</f>
        <v>0</v>
      </c>
      <c r="L8" s="195"/>
      <c r="M8" s="196">
        <f>VLOOKUP(H4,ข้อมูลนักเรียน!$A$3:$BU$52,28)</f>
        <v>0</v>
      </c>
      <c r="N8" s="196"/>
      <c r="O8" s="38" t="s">
        <v>41</v>
      </c>
      <c r="P8" s="35">
        <f>VLOOKUP(H4,ข้อมูลนักเรียน!$A$3:$BU$52,29)</f>
        <v>0</v>
      </c>
      <c r="Q8" s="161" t="s">
        <v>176</v>
      </c>
      <c r="R8" s="161"/>
      <c r="S8" s="199">
        <f>VLOOKUP(H4,ข้อมูลนักเรียน!$A$3:$BU$52,30)</f>
        <v>0</v>
      </c>
      <c r="T8" s="200"/>
      <c r="U8" s="12"/>
      <c r="V8" s="170"/>
      <c r="W8" s="172"/>
      <c r="X8" s="138"/>
      <c r="Y8" s="153" t="s">
        <v>225</v>
      </c>
      <c r="Z8" s="154"/>
      <c r="AA8" s="154"/>
      <c r="AB8" s="154"/>
      <c r="AC8" s="154"/>
      <c r="AD8" s="154"/>
      <c r="AE8" s="154"/>
      <c r="AF8" s="154"/>
      <c r="AG8" s="155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6">
        <v>8</v>
      </c>
      <c r="BB8" s="26" t="s">
        <v>91</v>
      </c>
      <c r="BC8" s="26">
        <v>2567</v>
      </c>
      <c r="BD8" s="27"/>
    </row>
    <row r="9" spans="1:56" ht="26.1" customHeight="1" x14ac:dyDescent="0.3">
      <c r="A9" s="61"/>
      <c r="B9" s="167" t="s">
        <v>177</v>
      </c>
      <c r="C9" s="168"/>
      <c r="D9" s="168"/>
      <c r="E9" s="168"/>
      <c r="F9" s="168"/>
      <c r="G9" s="168"/>
      <c r="H9" s="169"/>
      <c r="I9" s="61"/>
      <c r="J9" s="37" t="s">
        <v>43</v>
      </c>
      <c r="K9" s="194">
        <f>VLOOKUP(H4,ข้อมูลนักเรียน!$A$3:$BV$52,31)</f>
        <v>0</v>
      </c>
      <c r="L9" s="194"/>
      <c r="M9" s="38" t="s">
        <v>178</v>
      </c>
      <c r="N9" s="38" t="s">
        <v>179</v>
      </c>
      <c r="O9" s="31">
        <f>VLOOKUP(H4,ข้อมูลนักเรียน!$A$3:$BV$52,32)</f>
        <v>0</v>
      </c>
      <c r="P9" s="38" t="s">
        <v>178</v>
      </c>
      <c r="Q9" s="38" t="s">
        <v>180</v>
      </c>
      <c r="R9" s="31">
        <f>VLOOKUP(H4,ข้อมูลนักเรียน!$A$3:$BV$52,33)</f>
        <v>0</v>
      </c>
      <c r="S9" s="38" t="s">
        <v>178</v>
      </c>
      <c r="T9" s="39"/>
      <c r="U9" s="11"/>
      <c r="V9" s="170"/>
      <c r="W9" s="172"/>
      <c r="X9" s="138"/>
      <c r="Y9" s="153" t="s">
        <v>226</v>
      </c>
      <c r="Z9" s="154"/>
      <c r="AA9" s="154"/>
      <c r="AB9" s="154"/>
      <c r="AC9" s="154"/>
      <c r="AD9" s="154"/>
      <c r="AE9" s="154"/>
      <c r="AF9" s="154"/>
      <c r="AG9" s="155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6">
        <v>9</v>
      </c>
      <c r="BB9" s="26" t="s">
        <v>96</v>
      </c>
      <c r="BC9" s="26">
        <v>2568</v>
      </c>
      <c r="BD9" s="27"/>
    </row>
    <row r="10" spans="1:56" ht="26.1" customHeight="1" x14ac:dyDescent="0.3">
      <c r="A10" s="61"/>
      <c r="B10" s="167" t="s">
        <v>181</v>
      </c>
      <c r="C10" s="168"/>
      <c r="D10" s="168"/>
      <c r="E10" s="168"/>
      <c r="F10" s="168"/>
      <c r="G10" s="168"/>
      <c r="H10" s="169"/>
      <c r="I10" s="61"/>
      <c r="J10" s="37"/>
      <c r="K10" s="36"/>
      <c r="L10" s="36"/>
      <c r="M10" s="36"/>
      <c r="N10" s="38" t="s">
        <v>182</v>
      </c>
      <c r="O10" s="35">
        <f>VLOOKUP(H4,ข้อมูลนักเรียน!$A$3:$BV$52,34)</f>
        <v>0</v>
      </c>
      <c r="P10" s="38" t="s">
        <v>178</v>
      </c>
      <c r="Q10" s="38" t="s">
        <v>183</v>
      </c>
      <c r="R10" s="35">
        <f>VLOOKUP(H4,ข้อมูลนักเรียน!$A$3:$BV$52,35)</f>
        <v>0</v>
      </c>
      <c r="S10" s="38" t="s">
        <v>178</v>
      </c>
      <c r="T10" s="39"/>
      <c r="U10" s="11"/>
      <c r="V10" s="170"/>
      <c r="W10" s="172"/>
      <c r="X10" s="138"/>
      <c r="Y10" s="153" t="s">
        <v>227</v>
      </c>
      <c r="Z10" s="154"/>
      <c r="AA10" s="154"/>
      <c r="AB10" s="154"/>
      <c r="AC10" s="154"/>
      <c r="AD10" s="154"/>
      <c r="AE10" s="154"/>
      <c r="AF10" s="154"/>
      <c r="AG10" s="155"/>
      <c r="AH10" s="26"/>
      <c r="AI10" s="26"/>
      <c r="AJ10" s="26"/>
      <c r="AM10" s="24"/>
      <c r="AN10" s="24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Z10" s="24"/>
      <c r="BA10" s="26">
        <v>10</v>
      </c>
      <c r="BB10" s="26" t="s">
        <v>101</v>
      </c>
      <c r="BC10" s="26">
        <v>2569</v>
      </c>
      <c r="BD10" s="24"/>
    </row>
    <row r="11" spans="1:56" ht="26.1" customHeight="1" x14ac:dyDescent="0.3">
      <c r="A11" s="61"/>
      <c r="B11" s="167" t="s">
        <v>184</v>
      </c>
      <c r="C11" s="168"/>
      <c r="D11" s="168"/>
      <c r="E11" s="168"/>
      <c r="F11" s="168"/>
      <c r="G11" s="168"/>
      <c r="H11" s="169"/>
      <c r="I11" s="61"/>
      <c r="J11" s="37"/>
      <c r="K11" s="36"/>
      <c r="L11" s="36"/>
      <c r="M11" s="36"/>
      <c r="N11" s="36"/>
      <c r="O11" s="36"/>
      <c r="P11" s="36"/>
      <c r="Q11" s="36"/>
      <c r="R11" s="36"/>
      <c r="S11" s="36"/>
      <c r="T11" s="39"/>
      <c r="U11" s="11"/>
      <c r="V11" s="170"/>
      <c r="W11" s="172"/>
      <c r="X11" s="138"/>
      <c r="Y11" s="153" t="s">
        <v>228</v>
      </c>
      <c r="Z11" s="154"/>
      <c r="AA11" s="154"/>
      <c r="AB11" s="154"/>
      <c r="AC11" s="154"/>
      <c r="AD11" s="154"/>
      <c r="AE11" s="154"/>
      <c r="AF11" s="154"/>
      <c r="AG11" s="155"/>
      <c r="BA11" s="26">
        <v>11</v>
      </c>
      <c r="BB11" s="26" t="s">
        <v>57</v>
      </c>
      <c r="BC11" s="26">
        <v>2570</v>
      </c>
    </row>
    <row r="12" spans="1:56" ht="26.1" customHeight="1" x14ac:dyDescent="0.3">
      <c r="A12" s="61"/>
      <c r="B12" s="45"/>
      <c r="C12" s="55"/>
      <c r="D12" s="46"/>
      <c r="E12" s="46"/>
      <c r="F12" s="46"/>
      <c r="G12" s="46"/>
      <c r="H12" s="49"/>
      <c r="I12" s="61"/>
      <c r="J12" s="176" t="s">
        <v>185</v>
      </c>
      <c r="K12" s="177"/>
      <c r="L12" s="177"/>
      <c r="M12" s="177"/>
      <c r="N12" s="177"/>
      <c r="O12" s="177"/>
      <c r="P12" s="177"/>
      <c r="Q12" s="177"/>
      <c r="R12" s="177"/>
      <c r="S12" s="177"/>
      <c r="T12" s="178"/>
      <c r="U12" s="13"/>
      <c r="V12" s="170"/>
      <c r="W12" s="173"/>
      <c r="X12" s="138"/>
      <c r="Y12" s="209" t="s">
        <v>229</v>
      </c>
      <c r="Z12" s="210"/>
      <c r="AA12" s="210"/>
      <c r="AB12" s="210"/>
      <c r="AC12" s="210"/>
      <c r="AD12" s="210"/>
      <c r="AE12" s="210"/>
      <c r="AF12" s="210"/>
      <c r="AG12" s="211"/>
      <c r="BA12" s="26">
        <v>12</v>
      </c>
      <c r="BB12" s="26" t="s">
        <v>108</v>
      </c>
      <c r="BC12" s="26">
        <v>2571</v>
      </c>
    </row>
    <row r="13" spans="1:56" ht="26.1" customHeight="1" x14ac:dyDescent="0.3">
      <c r="A13" s="61"/>
      <c r="B13" s="184" t="s">
        <v>186</v>
      </c>
      <c r="C13" s="185"/>
      <c r="D13" s="183" t="str">
        <f>VLOOKUP(H4,ข้อมูลนักเรียน!$A$3:$BU$51,2)</f>
        <v>เด็กชายนัฐพงษ์</v>
      </c>
      <c r="E13" s="183"/>
      <c r="F13" s="179" t="str">
        <f>VLOOKUP(H4,ข้อมูลนักเรียน!$A$3:$BV$52,3)</f>
        <v>ทุมสิทธิ์</v>
      </c>
      <c r="G13" s="179"/>
      <c r="H13" s="59"/>
      <c r="I13" s="61"/>
      <c r="J13" s="40"/>
      <c r="K13" s="41"/>
      <c r="L13" s="41"/>
      <c r="M13" s="41"/>
      <c r="N13" s="41"/>
      <c r="O13" s="41"/>
      <c r="P13" s="41"/>
      <c r="Q13" s="41"/>
      <c r="R13" s="41"/>
      <c r="S13" s="41"/>
      <c r="T13" s="42"/>
      <c r="U13" s="11"/>
      <c r="V13" s="170"/>
      <c r="W13" s="70"/>
      <c r="X13" s="139"/>
      <c r="Y13" s="76"/>
      <c r="Z13" s="77"/>
      <c r="AA13" s="77"/>
      <c r="AB13" s="77"/>
      <c r="AC13" s="77"/>
      <c r="AD13" s="77"/>
      <c r="AE13" s="77"/>
      <c r="AF13" s="77"/>
      <c r="AG13" s="78"/>
      <c r="BA13" s="26">
        <v>13</v>
      </c>
      <c r="BC13" s="26">
        <v>2572</v>
      </c>
    </row>
    <row r="14" spans="1:56" ht="26.1" customHeight="1" x14ac:dyDescent="0.3">
      <c r="A14" s="61"/>
      <c r="B14" s="56"/>
      <c r="C14" s="197" t="s">
        <v>1</v>
      </c>
      <c r="D14" s="197"/>
      <c r="E14" s="30" t="str">
        <f>ข้อมูลนักเรียน!F1</f>
        <v>1/1</v>
      </c>
      <c r="F14" s="47" t="s">
        <v>18</v>
      </c>
      <c r="G14" s="31" t="str">
        <f>VLOOKUP(H4,ข้อมูลนักเรียน!$A$3:$BU$52,4)</f>
        <v>7090</v>
      </c>
      <c r="H14" s="59"/>
      <c r="I14" s="61"/>
      <c r="J14" s="192" t="s">
        <v>21</v>
      </c>
      <c r="K14" s="4"/>
      <c r="L14" s="180" t="s">
        <v>188</v>
      </c>
      <c r="M14" s="181"/>
      <c r="N14" s="181"/>
      <c r="O14" s="181"/>
      <c r="P14" s="182"/>
      <c r="Q14" s="85"/>
      <c r="R14" s="180" t="s">
        <v>189</v>
      </c>
      <c r="S14" s="181"/>
      <c r="T14" s="182"/>
      <c r="U14" s="11"/>
      <c r="V14" s="170"/>
      <c r="W14" s="71" t="s">
        <v>190</v>
      </c>
      <c r="X14" s="140" t="s">
        <v>191</v>
      </c>
      <c r="Y14" s="73"/>
      <c r="Z14" s="74"/>
      <c r="AA14" s="74"/>
      <c r="AB14" s="79" t="s">
        <v>230</v>
      </c>
      <c r="AC14" s="74"/>
      <c r="AD14" s="74"/>
      <c r="AE14" s="74"/>
      <c r="AF14" s="74"/>
      <c r="AG14" s="75"/>
      <c r="BA14" s="26">
        <v>14</v>
      </c>
      <c r="BC14" s="26">
        <v>2573</v>
      </c>
    </row>
    <row r="15" spans="1:56" ht="26.1" customHeight="1" x14ac:dyDescent="0.3">
      <c r="A15" s="61"/>
      <c r="B15" s="56"/>
      <c r="C15" s="189" t="s">
        <v>192</v>
      </c>
      <c r="D15" s="189"/>
      <c r="E15" s="190" t="str">
        <f>ข้อมูลนักเรียน!J1</f>
        <v>นางประเทืองทิพย์  ส่องแสง</v>
      </c>
      <c r="F15" s="190"/>
      <c r="G15" s="190"/>
      <c r="H15" s="59"/>
      <c r="I15" s="61"/>
      <c r="J15" s="193"/>
      <c r="K15" s="5"/>
      <c r="L15" s="6" t="s">
        <v>188</v>
      </c>
      <c r="M15" s="6" t="s">
        <v>193</v>
      </c>
      <c r="N15" s="6" t="s">
        <v>194</v>
      </c>
      <c r="O15" s="6" t="s">
        <v>195</v>
      </c>
      <c r="P15" s="6" t="s">
        <v>196</v>
      </c>
      <c r="Q15" s="85"/>
      <c r="R15" s="6" t="s">
        <v>197</v>
      </c>
      <c r="S15" s="6" t="s">
        <v>171</v>
      </c>
      <c r="T15" s="6" t="s">
        <v>198</v>
      </c>
      <c r="U15" s="11"/>
      <c r="V15" s="170"/>
      <c r="W15" s="71" t="s">
        <v>199</v>
      </c>
      <c r="X15" s="140" t="s">
        <v>200</v>
      </c>
      <c r="Y15" s="73"/>
      <c r="Z15" s="74"/>
      <c r="AA15" s="74"/>
      <c r="AB15" s="74"/>
      <c r="AC15" s="204" t="s">
        <v>231</v>
      </c>
      <c r="AD15" s="204"/>
      <c r="AE15" s="204"/>
      <c r="AF15" s="74"/>
      <c r="AG15" s="75"/>
      <c r="BA15" s="26">
        <v>15</v>
      </c>
      <c r="BC15" s="26">
        <v>2574</v>
      </c>
    </row>
    <row r="16" spans="1:56" ht="26.1" customHeight="1" thickBot="1" x14ac:dyDescent="0.35">
      <c r="A16" s="61"/>
      <c r="B16" s="56"/>
      <c r="C16" s="189" t="s">
        <v>192</v>
      </c>
      <c r="D16" s="189"/>
      <c r="E16" s="191" t="str">
        <f>ข้อมูลนักเรียน!P1</f>
        <v>-</v>
      </c>
      <c r="F16" s="191"/>
      <c r="G16" s="191"/>
      <c r="H16" s="59"/>
      <c r="I16" s="61"/>
      <c r="J16" s="86" t="s">
        <v>75</v>
      </c>
      <c r="K16" s="7"/>
      <c r="L16" s="7"/>
      <c r="M16" s="7"/>
      <c r="N16" s="7"/>
      <c r="O16" s="7"/>
      <c r="P16" s="7"/>
      <c r="Q16" s="85"/>
      <c r="R16" s="7"/>
      <c r="S16" s="7"/>
      <c r="T16" s="7"/>
      <c r="U16" s="11"/>
      <c r="V16" s="171"/>
      <c r="W16" s="71" t="s">
        <v>201</v>
      </c>
      <c r="X16" s="140"/>
      <c r="Y16" s="73"/>
      <c r="Z16" s="74"/>
      <c r="AA16" s="74"/>
      <c r="AB16" s="74"/>
      <c r="AC16" s="74"/>
      <c r="AD16" s="74"/>
      <c r="AE16" s="74"/>
      <c r="AF16" s="74"/>
      <c r="AG16" s="75"/>
      <c r="BA16" s="26">
        <v>16</v>
      </c>
      <c r="BC16" s="26">
        <v>2575</v>
      </c>
    </row>
    <row r="17" spans="1:53" ht="26.1" customHeight="1" thickBot="1" x14ac:dyDescent="0.35">
      <c r="A17" s="61"/>
      <c r="B17" s="57"/>
      <c r="C17" s="58"/>
      <c r="D17" s="58"/>
      <c r="E17" s="58"/>
      <c r="F17" s="58"/>
      <c r="G17" s="58"/>
      <c r="H17" s="60"/>
      <c r="I17" s="61"/>
      <c r="J17" s="86" t="s">
        <v>80</v>
      </c>
      <c r="K17" s="7"/>
      <c r="L17" s="7"/>
      <c r="M17" s="7"/>
      <c r="N17" s="7"/>
      <c r="O17" s="7"/>
      <c r="P17" s="7"/>
      <c r="Q17" s="85"/>
      <c r="R17" s="8"/>
      <c r="S17" s="8"/>
      <c r="T17" s="8"/>
      <c r="U17" s="11"/>
      <c r="V17" s="68" t="s">
        <v>172</v>
      </c>
      <c r="W17" s="69" t="s">
        <v>173</v>
      </c>
      <c r="X17" s="136" t="s">
        <v>174</v>
      </c>
      <c r="Y17" s="73"/>
      <c r="Z17" s="74"/>
      <c r="AA17" s="74"/>
      <c r="AB17" s="74"/>
      <c r="AC17" s="74"/>
      <c r="AD17" s="74"/>
      <c r="AE17" s="74"/>
      <c r="AF17" s="74"/>
      <c r="AG17" s="75"/>
      <c r="BA17" s="26">
        <v>17</v>
      </c>
    </row>
    <row r="18" spans="1:53" ht="26.1" customHeight="1" thickTop="1" x14ac:dyDescent="0.3">
      <c r="A18" s="61"/>
      <c r="B18" s="61"/>
      <c r="C18" s="61"/>
      <c r="D18" s="61"/>
      <c r="E18" s="61"/>
      <c r="F18" s="61"/>
      <c r="G18" s="61"/>
      <c r="H18" s="61"/>
      <c r="I18" s="61"/>
      <c r="J18" s="86" t="s">
        <v>85</v>
      </c>
      <c r="K18" s="7"/>
      <c r="L18" s="7"/>
      <c r="M18" s="7"/>
      <c r="N18" s="7"/>
      <c r="O18" s="7"/>
      <c r="P18" s="7"/>
      <c r="Q18" s="85"/>
      <c r="R18" s="8"/>
      <c r="S18" s="8"/>
      <c r="T18" s="8"/>
      <c r="U18" s="11"/>
      <c r="V18" s="170">
        <v>2</v>
      </c>
      <c r="W18" s="172">
        <f>VLOOKUP(H4,ข้อมูลนักเรียน!$A$3:$BV$52,37)</f>
        <v>0</v>
      </c>
      <c r="X18" s="137"/>
      <c r="Y18" s="73"/>
      <c r="Z18" s="74"/>
      <c r="AA18" s="74"/>
      <c r="AB18" s="79" t="s">
        <v>230</v>
      </c>
      <c r="AC18" s="74"/>
      <c r="AD18" s="74"/>
      <c r="AE18" s="74"/>
      <c r="AF18" s="74"/>
      <c r="AG18" s="75"/>
      <c r="BA18" s="26">
        <v>18</v>
      </c>
    </row>
    <row r="19" spans="1:53" ht="26.1" customHeight="1" x14ac:dyDescent="0.3">
      <c r="A19" s="186" t="s">
        <v>202</v>
      </c>
      <c r="B19" s="186"/>
      <c r="C19" s="62"/>
      <c r="D19" s="62"/>
      <c r="E19" s="62"/>
      <c r="F19" s="62"/>
      <c r="G19" s="62"/>
      <c r="H19" s="62"/>
      <c r="I19" s="62"/>
      <c r="J19" s="86" t="s">
        <v>91</v>
      </c>
      <c r="K19" s="7"/>
      <c r="L19" s="7"/>
      <c r="M19" s="7"/>
      <c r="N19" s="7"/>
      <c r="O19" s="7"/>
      <c r="P19" s="7"/>
      <c r="Q19" s="85"/>
      <c r="R19" s="7"/>
      <c r="S19" s="7"/>
      <c r="T19" s="7"/>
      <c r="U19" s="11"/>
      <c r="V19" s="170"/>
      <c r="W19" s="172"/>
      <c r="X19" s="138"/>
      <c r="Y19" s="73"/>
      <c r="Z19" s="74"/>
      <c r="AA19" s="74"/>
      <c r="AB19" s="74"/>
      <c r="AC19" s="203" t="s">
        <v>237</v>
      </c>
      <c r="AD19" s="203"/>
      <c r="AE19" s="203"/>
      <c r="AF19" s="74"/>
      <c r="AG19" s="75"/>
      <c r="BA19" s="26">
        <v>19</v>
      </c>
    </row>
    <row r="20" spans="1:53" ht="26.1" customHeight="1" x14ac:dyDescent="0.3">
      <c r="A20" s="62"/>
      <c r="B20" s="187" t="s">
        <v>203</v>
      </c>
      <c r="C20" s="187"/>
      <c r="D20" s="187"/>
      <c r="E20" s="187"/>
      <c r="F20" s="187"/>
      <c r="G20" s="187"/>
      <c r="H20" s="187"/>
      <c r="I20" s="187"/>
      <c r="J20" s="86" t="s">
        <v>96</v>
      </c>
      <c r="K20" s="7"/>
      <c r="L20" s="7"/>
      <c r="M20" s="7"/>
      <c r="N20" s="7"/>
      <c r="O20" s="7"/>
      <c r="P20" s="7"/>
      <c r="Q20" s="85"/>
      <c r="R20" s="8"/>
      <c r="S20" s="8"/>
      <c r="T20" s="8"/>
      <c r="U20" s="11"/>
      <c r="V20" s="170"/>
      <c r="W20" s="172"/>
      <c r="X20" s="138"/>
      <c r="Y20" s="73"/>
      <c r="Z20" s="74"/>
      <c r="AA20" s="74"/>
      <c r="AB20" s="74"/>
      <c r="AC20" s="204" t="s">
        <v>212</v>
      </c>
      <c r="AD20" s="204"/>
      <c r="AE20" s="204"/>
      <c r="AF20" s="80"/>
      <c r="AG20" s="81"/>
      <c r="BA20" s="26">
        <v>20</v>
      </c>
    </row>
    <row r="21" spans="1:53" ht="26.1" customHeight="1" x14ac:dyDescent="0.3">
      <c r="A21" s="187" t="s">
        <v>204</v>
      </c>
      <c r="B21" s="187"/>
      <c r="C21" s="187"/>
      <c r="D21" s="187"/>
      <c r="E21" s="187"/>
      <c r="F21" s="187"/>
      <c r="G21" s="187"/>
      <c r="H21" s="187"/>
      <c r="I21" s="187"/>
      <c r="J21" s="86" t="s">
        <v>101</v>
      </c>
      <c r="K21" s="7"/>
      <c r="L21" s="7"/>
      <c r="M21" s="7"/>
      <c r="N21" s="7"/>
      <c r="O21" s="7"/>
      <c r="P21" s="7"/>
      <c r="Q21" s="85"/>
      <c r="R21" s="8"/>
      <c r="S21" s="8"/>
      <c r="T21" s="8"/>
      <c r="U21" s="11"/>
      <c r="V21" s="170"/>
      <c r="W21" s="172"/>
      <c r="X21" s="138"/>
      <c r="Y21" s="73"/>
      <c r="Z21" s="74"/>
      <c r="AA21" s="205" t="s">
        <v>233</v>
      </c>
      <c r="AB21" s="205"/>
      <c r="AC21" s="84">
        <v>31</v>
      </c>
      <c r="AD21" s="84" t="s">
        <v>64</v>
      </c>
      <c r="AE21" s="84">
        <v>2562</v>
      </c>
      <c r="AF21" s="82" t="s">
        <v>232</v>
      </c>
      <c r="AG21" s="83"/>
      <c r="BA21" s="26">
        <v>21</v>
      </c>
    </row>
    <row r="22" spans="1:53" ht="26.1" customHeight="1" x14ac:dyDescent="0.3">
      <c r="A22" s="187" t="s">
        <v>205</v>
      </c>
      <c r="B22" s="187"/>
      <c r="C22" s="187"/>
      <c r="D22" s="187"/>
      <c r="E22" s="187"/>
      <c r="F22" s="187"/>
      <c r="G22" s="187"/>
      <c r="H22" s="187"/>
      <c r="I22" s="187"/>
      <c r="J22" s="86" t="s">
        <v>57</v>
      </c>
      <c r="K22" s="7"/>
      <c r="L22" s="7"/>
      <c r="M22" s="7"/>
      <c r="N22" s="7"/>
      <c r="O22" s="7"/>
      <c r="P22" s="7"/>
      <c r="Q22" s="85"/>
      <c r="R22" s="7"/>
      <c r="S22" s="7"/>
      <c r="T22" s="7"/>
      <c r="U22" s="11"/>
      <c r="V22" s="170"/>
      <c r="W22" s="172"/>
      <c r="X22" s="138"/>
      <c r="Y22" s="73"/>
      <c r="Z22" s="74"/>
      <c r="AA22" s="74"/>
      <c r="AB22" s="74"/>
      <c r="AC22" s="74"/>
      <c r="AD22" s="74"/>
      <c r="AE22" s="74"/>
      <c r="AF22" s="74"/>
      <c r="AG22" s="75"/>
      <c r="BA22" s="26">
        <v>22</v>
      </c>
    </row>
    <row r="23" spans="1:53" ht="26.1" customHeight="1" x14ac:dyDescent="0.3">
      <c r="A23" s="187" t="s">
        <v>206</v>
      </c>
      <c r="B23" s="187"/>
      <c r="C23" s="187"/>
      <c r="D23" s="187"/>
      <c r="E23" s="187"/>
      <c r="F23" s="187"/>
      <c r="G23" s="187"/>
      <c r="H23" s="187"/>
      <c r="I23" s="187"/>
      <c r="J23" s="86" t="s">
        <v>108</v>
      </c>
      <c r="K23" s="7"/>
      <c r="L23" s="7"/>
      <c r="M23" s="7"/>
      <c r="N23" s="7"/>
      <c r="O23" s="7"/>
      <c r="P23" s="7"/>
      <c r="Q23" s="85"/>
      <c r="R23" s="8"/>
      <c r="S23" s="8"/>
      <c r="T23" s="8"/>
      <c r="U23" s="11"/>
      <c r="V23" s="170"/>
      <c r="W23" s="172"/>
      <c r="X23" s="138"/>
      <c r="Y23" s="73"/>
      <c r="Z23" s="74"/>
      <c r="AA23" s="74"/>
      <c r="AB23" s="74"/>
      <c r="AC23" s="74"/>
      <c r="AD23" s="74"/>
      <c r="AE23" s="74"/>
      <c r="AF23" s="74"/>
      <c r="AG23" s="75"/>
      <c r="BA23" s="26">
        <v>23</v>
      </c>
    </row>
    <row r="24" spans="1:53" ht="26.1" customHeight="1" x14ac:dyDescent="0.3">
      <c r="A24" s="187" t="s">
        <v>207</v>
      </c>
      <c r="B24" s="187"/>
      <c r="C24" s="187"/>
      <c r="D24" s="187"/>
      <c r="E24" s="187"/>
      <c r="F24" s="187"/>
      <c r="G24" s="187"/>
      <c r="H24" s="187"/>
      <c r="I24" s="187"/>
      <c r="J24" s="86" t="s">
        <v>8</v>
      </c>
      <c r="K24" s="7"/>
      <c r="L24" s="7"/>
      <c r="M24" s="7"/>
      <c r="N24" s="7"/>
      <c r="O24" s="7"/>
      <c r="P24" s="7"/>
      <c r="Q24" s="85"/>
      <c r="R24" s="8"/>
      <c r="S24" s="8"/>
      <c r="T24" s="8"/>
      <c r="U24" s="11"/>
      <c r="V24" s="170"/>
      <c r="W24" s="172"/>
      <c r="X24" s="138"/>
      <c r="Y24" s="73"/>
      <c r="Z24" s="74"/>
      <c r="AA24" s="74"/>
      <c r="AB24" s="74"/>
      <c r="AC24" s="74"/>
      <c r="AD24" s="74"/>
      <c r="AE24" s="74"/>
      <c r="AF24" s="74"/>
      <c r="AG24" s="75"/>
      <c r="BA24" s="26">
        <v>24</v>
      </c>
    </row>
    <row r="25" spans="1:53" ht="26.1" customHeight="1" x14ac:dyDescent="0.3">
      <c r="A25" s="62"/>
      <c r="B25" s="187" t="s">
        <v>208</v>
      </c>
      <c r="C25" s="187"/>
      <c r="D25" s="187"/>
      <c r="E25" s="187"/>
      <c r="F25" s="187"/>
      <c r="G25" s="187"/>
      <c r="H25" s="187"/>
      <c r="I25" s="62"/>
      <c r="J25" s="86" t="s">
        <v>52</v>
      </c>
      <c r="K25" s="7"/>
      <c r="L25" s="7"/>
      <c r="M25" s="7"/>
      <c r="N25" s="7"/>
      <c r="O25" s="7"/>
      <c r="P25" s="7"/>
      <c r="Q25" s="85"/>
      <c r="R25" s="7"/>
      <c r="S25" s="7"/>
      <c r="T25" s="7"/>
      <c r="U25" s="11"/>
      <c r="V25" s="170"/>
      <c r="W25" s="172"/>
      <c r="X25" s="138"/>
      <c r="Y25" s="73"/>
      <c r="Z25" s="74"/>
      <c r="AA25" s="74"/>
      <c r="AB25" s="74"/>
      <c r="AC25" s="74"/>
      <c r="AD25" s="74"/>
      <c r="AE25" s="74"/>
      <c r="AF25" s="74"/>
      <c r="AG25" s="75"/>
      <c r="BA25" s="26">
        <v>25</v>
      </c>
    </row>
    <row r="26" spans="1:53" ht="26.1" customHeight="1" x14ac:dyDescent="0.3">
      <c r="A26" s="61"/>
      <c r="B26" s="61"/>
      <c r="C26" s="61"/>
      <c r="D26" s="61"/>
      <c r="E26" s="61"/>
      <c r="F26" s="61"/>
      <c r="G26" s="61"/>
      <c r="H26" s="61"/>
      <c r="I26" s="61"/>
      <c r="J26" s="86" t="s">
        <v>64</v>
      </c>
      <c r="K26" s="7"/>
      <c r="L26" s="7"/>
      <c r="M26" s="7"/>
      <c r="N26" s="7"/>
      <c r="O26" s="7"/>
      <c r="P26" s="7"/>
      <c r="Q26" s="85"/>
      <c r="R26" s="8"/>
      <c r="S26" s="8"/>
      <c r="T26" s="8"/>
      <c r="U26" s="11"/>
      <c r="V26" s="170"/>
      <c r="W26" s="173"/>
      <c r="X26" s="138"/>
      <c r="Y26" s="73"/>
      <c r="Z26" s="74"/>
      <c r="AA26" s="74"/>
      <c r="AB26" s="74"/>
      <c r="AC26" s="74"/>
      <c r="AD26" s="74"/>
      <c r="AE26" s="74"/>
      <c r="AF26" s="74"/>
      <c r="AG26" s="75"/>
      <c r="BA26" s="26">
        <v>26</v>
      </c>
    </row>
    <row r="27" spans="1:53" ht="26.1" customHeight="1" x14ac:dyDescent="0.3">
      <c r="A27" s="61"/>
      <c r="B27" s="61"/>
      <c r="C27" s="61"/>
      <c r="D27" s="61"/>
      <c r="E27" s="188" t="s">
        <v>209</v>
      </c>
      <c r="F27" s="188"/>
      <c r="G27" s="61"/>
      <c r="H27" s="61"/>
      <c r="I27" s="61"/>
      <c r="J27" s="86" t="s">
        <v>210</v>
      </c>
      <c r="K27" s="7"/>
      <c r="L27" s="7"/>
      <c r="M27" s="7"/>
      <c r="N27" s="7"/>
      <c r="O27" s="7"/>
      <c r="P27" s="7"/>
      <c r="Q27" s="28"/>
      <c r="R27" s="8"/>
      <c r="S27" s="8"/>
      <c r="T27" s="8"/>
      <c r="U27" s="11"/>
      <c r="V27" s="170"/>
      <c r="W27" s="70"/>
      <c r="X27" s="139"/>
      <c r="Y27" s="73"/>
      <c r="Z27" s="74"/>
      <c r="AA27" s="74"/>
      <c r="AB27" s="74"/>
      <c r="AC27" s="74"/>
      <c r="AD27" s="74"/>
      <c r="AE27" s="74"/>
      <c r="AF27" s="74"/>
      <c r="AG27" s="75"/>
      <c r="BA27" s="26">
        <v>27</v>
      </c>
    </row>
    <row r="28" spans="1:53" ht="26.1" customHeight="1" x14ac:dyDescent="0.3">
      <c r="A28" s="61"/>
      <c r="B28" s="61"/>
      <c r="C28" s="61"/>
      <c r="D28" s="61"/>
      <c r="E28" s="61"/>
      <c r="F28" s="61"/>
      <c r="G28" s="61"/>
      <c r="H28" s="61"/>
      <c r="I28" s="61"/>
      <c r="J28" s="63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11"/>
      <c r="V28" s="170"/>
      <c r="W28" s="71" t="s">
        <v>190</v>
      </c>
      <c r="X28" s="140" t="s">
        <v>191</v>
      </c>
      <c r="Y28" s="73"/>
      <c r="Z28" s="74"/>
      <c r="AA28" s="74"/>
      <c r="AB28" s="74"/>
      <c r="AC28" s="74"/>
      <c r="AD28" s="74"/>
      <c r="AE28" s="74"/>
      <c r="AF28" s="74"/>
      <c r="AG28" s="75"/>
      <c r="BA28" s="26">
        <v>28</v>
      </c>
    </row>
    <row r="29" spans="1:53" ht="26.1" customHeight="1" x14ac:dyDescent="0.3">
      <c r="A29" s="61"/>
      <c r="B29" s="61"/>
      <c r="C29" s="61"/>
      <c r="D29" s="188" t="str">
        <f>ข้อมูลนักเรียน!V1</f>
        <v>(นายประเสริฐ นาคพิมพ์)</v>
      </c>
      <c r="E29" s="188"/>
      <c r="F29" s="188"/>
      <c r="G29" s="188"/>
      <c r="H29" s="61"/>
      <c r="I29" s="61"/>
      <c r="J29" s="63"/>
      <c r="K29" s="64"/>
      <c r="L29" s="64"/>
      <c r="M29" s="64"/>
      <c r="N29" s="64"/>
      <c r="O29" s="64"/>
      <c r="P29" s="64"/>
      <c r="Q29" s="64"/>
      <c r="R29" s="64"/>
      <c r="S29" s="64"/>
      <c r="T29" s="64"/>
      <c r="V29" s="170"/>
      <c r="W29" s="71" t="s">
        <v>199</v>
      </c>
      <c r="X29" s="140" t="s">
        <v>211</v>
      </c>
      <c r="Y29" s="73"/>
      <c r="Z29" s="74"/>
      <c r="AA29" s="74"/>
      <c r="AB29" s="74"/>
      <c r="AC29" s="74"/>
      <c r="AD29" s="74"/>
      <c r="AE29" s="74"/>
      <c r="AF29" s="74"/>
      <c r="AG29" s="75"/>
      <c r="BA29" s="26">
        <v>29</v>
      </c>
    </row>
    <row r="30" spans="1:53" ht="26.1" customHeight="1" thickBot="1" x14ac:dyDescent="0.35">
      <c r="A30" s="61"/>
      <c r="B30" s="61"/>
      <c r="C30" s="61"/>
      <c r="D30" s="188" t="s">
        <v>212</v>
      </c>
      <c r="E30" s="188"/>
      <c r="F30" s="188"/>
      <c r="G30" s="188"/>
      <c r="H30" s="61"/>
      <c r="I30" s="61"/>
      <c r="J30" s="63"/>
      <c r="K30" s="64"/>
      <c r="L30" s="64"/>
      <c r="M30" s="64"/>
      <c r="N30" s="64"/>
      <c r="O30" s="64"/>
      <c r="P30" s="64"/>
      <c r="Q30" s="64"/>
      <c r="R30" s="64"/>
      <c r="S30" s="64"/>
      <c r="T30" s="64"/>
      <c r="V30" s="171"/>
      <c r="W30" s="72" t="s">
        <v>201</v>
      </c>
      <c r="X30" s="141"/>
      <c r="Y30" s="87"/>
      <c r="Z30" s="88"/>
      <c r="AA30" s="88"/>
      <c r="AB30" s="88"/>
      <c r="AC30" s="88"/>
      <c r="AD30" s="88"/>
      <c r="AE30" s="88"/>
      <c r="AF30" s="88"/>
      <c r="AG30" s="89"/>
      <c r="BA30" s="26">
        <v>30</v>
      </c>
    </row>
    <row r="31" spans="1:53" ht="26.1" customHeight="1" x14ac:dyDescent="0.3">
      <c r="A31" s="61"/>
      <c r="B31" s="61"/>
      <c r="C31" s="61"/>
      <c r="D31" s="61"/>
      <c r="E31" s="61"/>
      <c r="F31" s="61"/>
      <c r="G31" s="61"/>
      <c r="H31" s="61"/>
      <c r="I31" s="61"/>
      <c r="J31" s="63"/>
      <c r="K31" s="64"/>
      <c r="L31" s="64"/>
      <c r="M31" s="64"/>
      <c r="N31" s="64"/>
      <c r="O31" s="64"/>
      <c r="P31" s="64"/>
      <c r="Q31" s="64"/>
      <c r="R31" s="64"/>
      <c r="S31" s="64"/>
      <c r="T31" s="64"/>
      <c r="V31" s="67"/>
      <c r="W31" s="67"/>
      <c r="X31" s="67"/>
      <c r="Y31" s="90"/>
      <c r="Z31" s="90"/>
      <c r="AA31" s="90"/>
      <c r="AB31" s="90"/>
      <c r="AC31" s="90"/>
      <c r="AD31" s="90"/>
      <c r="AE31" s="90"/>
      <c r="AF31" s="90"/>
      <c r="AG31" s="90"/>
      <c r="BA31" s="26">
        <v>31</v>
      </c>
    </row>
  </sheetData>
  <mergeCells count="71">
    <mergeCell ref="AC19:AE19"/>
    <mergeCell ref="AC20:AE20"/>
    <mergeCell ref="AA21:AB21"/>
    <mergeCell ref="AA6:AC6"/>
    <mergeCell ref="AD6:AF6"/>
    <mergeCell ref="AB7:AC7"/>
    <mergeCell ref="AD7:AE7"/>
    <mergeCell ref="Y11:AG11"/>
    <mergeCell ref="Y12:AG12"/>
    <mergeCell ref="AC15:AE15"/>
    <mergeCell ref="S7:T7"/>
    <mergeCell ref="K8:L8"/>
    <mergeCell ref="M8:N8"/>
    <mergeCell ref="S8:T8"/>
    <mergeCell ref="O4:P4"/>
    <mergeCell ref="K6:L6"/>
    <mergeCell ref="M6:N6"/>
    <mergeCell ref="K5:M5"/>
    <mergeCell ref="O5:P5"/>
    <mergeCell ref="K9:L9"/>
    <mergeCell ref="K7:L7"/>
    <mergeCell ref="M7:N7"/>
    <mergeCell ref="P7:Q7"/>
    <mergeCell ref="C14:D14"/>
    <mergeCell ref="B7:H7"/>
    <mergeCell ref="Q8:R8"/>
    <mergeCell ref="B9:H9"/>
    <mergeCell ref="E27:F27"/>
    <mergeCell ref="V18:V30"/>
    <mergeCell ref="D30:G30"/>
    <mergeCell ref="C16:D16"/>
    <mergeCell ref="E15:G15"/>
    <mergeCell ref="E16:G16"/>
    <mergeCell ref="D29:G29"/>
    <mergeCell ref="B25:H25"/>
    <mergeCell ref="C15:D15"/>
    <mergeCell ref="J14:J15"/>
    <mergeCell ref="W18:W26"/>
    <mergeCell ref="A19:B19"/>
    <mergeCell ref="B20:I20"/>
    <mergeCell ref="A21:I21"/>
    <mergeCell ref="A22:I22"/>
    <mergeCell ref="A23:I23"/>
    <mergeCell ref="A24:I24"/>
    <mergeCell ref="L3:M3"/>
    <mergeCell ref="R4:T4"/>
    <mergeCell ref="B10:H10"/>
    <mergeCell ref="V4:V16"/>
    <mergeCell ref="W4:W12"/>
    <mergeCell ref="S6:T6"/>
    <mergeCell ref="P6:Q6"/>
    <mergeCell ref="S5:T5"/>
    <mergeCell ref="Q5:R5"/>
    <mergeCell ref="B11:H11"/>
    <mergeCell ref="J12:T12"/>
    <mergeCell ref="F13:G13"/>
    <mergeCell ref="L14:P14"/>
    <mergeCell ref="R14:T14"/>
    <mergeCell ref="D13:E13"/>
    <mergeCell ref="B13:C13"/>
    <mergeCell ref="J1:T1"/>
    <mergeCell ref="V1:X1"/>
    <mergeCell ref="K2:L2"/>
    <mergeCell ref="M2:N2"/>
    <mergeCell ref="Q2:R2"/>
    <mergeCell ref="S2:T2"/>
    <mergeCell ref="Y1:AG2"/>
    <mergeCell ref="Y3:AG4"/>
    <mergeCell ref="Y8:AG8"/>
    <mergeCell ref="Y9:AG9"/>
    <mergeCell ref="Y10:AG10"/>
  </mergeCells>
  <dataValidations count="3">
    <dataValidation type="list" allowBlank="1" showInputMessage="1" showErrorMessage="1" sqref="AC21">
      <formula1>$BA$1:$BA$31</formula1>
    </dataValidation>
    <dataValidation type="list" allowBlank="1" showInputMessage="1" showErrorMessage="1" sqref="AD21">
      <formula1>$BB$1:$BB$12</formula1>
    </dataValidation>
    <dataValidation type="list" allowBlank="1" showInputMessage="1" showErrorMessage="1" sqref="AE21">
      <formula1>$BC$1:$BC$16</formula1>
    </dataValidation>
  </dataValidations>
  <pageMargins left="0.6" right="0.11811023622047245" top="0.59055118110236227" bottom="0.59055118110236227" header="0.31496062992125984" footer="0.31496062992125984"/>
  <pageSetup paperSize="9" orientation="portrait" blackAndWhite="1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คำแนะนำ</vt:lpstr>
      <vt:lpstr>ข้อมูลนักเรียน</vt:lpstr>
      <vt:lpstr>รายงานรายบุคคล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กิตติศักดิ์</dc:creator>
  <cp:lastModifiedBy>USER</cp:lastModifiedBy>
  <cp:lastPrinted>2018-03-20T08:59:51Z</cp:lastPrinted>
  <dcterms:created xsi:type="dcterms:W3CDTF">2017-04-23T11:26:55Z</dcterms:created>
  <dcterms:modified xsi:type="dcterms:W3CDTF">2019-08-12T06:25:13Z</dcterms:modified>
</cp:coreProperties>
</file>